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945" windowWidth="15180" windowHeight="8460" activeTab="1"/>
  </bookViews>
  <sheets>
    <sheet name="Team Points Summary" sheetId="1" r:id="rId1"/>
    <sheet name="Point Totals by Grade-Gender" sheetId="2" r:id="rId2"/>
  </sheets>
  <definedNames>
    <definedName name="_xlnm.Print_Titles" localSheetId="1">'Point Totals by Grade-Gender'!$A:$A,'Point Totals by Grade-Gender'!$2:$2</definedName>
    <definedName name="_xlnm.Print_Titles" localSheetId="0">'Team Points Summary'!$B:$B,'Team Points Summary'!$2:$2</definedName>
  </definedNames>
  <calcPr fullCalcOnLoad="1"/>
</workbook>
</file>

<file path=xl/sharedStrings.xml><?xml version="1.0" encoding="utf-8"?>
<sst xmlns="http://schemas.openxmlformats.org/spreadsheetml/2006/main" count="1538" uniqueCount="661">
  <si>
    <t>Team</t>
  </si>
  <si>
    <t>First Finisher's Place</t>
  </si>
  <si>
    <t>Second Finisher's Place</t>
  </si>
  <si>
    <t>Third Finisher's Place</t>
  </si>
  <si>
    <t>Rank in Points</t>
  </si>
  <si>
    <t>Team Total Points in Race</t>
  </si>
  <si>
    <t>Rank in  Places</t>
  </si>
  <si>
    <t>Grade, Gender, Team</t>
  </si>
  <si>
    <t>Grade 3 Boys Centennial A</t>
  </si>
  <si>
    <t>Grade 3 Boys Crestwood A</t>
  </si>
  <si>
    <t>Grade 3 Boys Earl Buxton A</t>
  </si>
  <si>
    <t>Grade 3 Boys Earl Buxton B</t>
  </si>
  <si>
    <t>Grade 3 Boys George P. Nicholson A</t>
  </si>
  <si>
    <t>Grade 3 Boys George P. Nicholson B</t>
  </si>
  <si>
    <t>Grade 3 Boys Meadowlark Christian A</t>
  </si>
  <si>
    <t>Grade 3 Boys Michael A. Kostek A</t>
  </si>
  <si>
    <t>Grade 3 Boys Michael A. Kostek B</t>
  </si>
  <si>
    <t>Grade 3 Boys Michael A. Kostek C</t>
  </si>
  <si>
    <t>Grade 3 Boys Michael A. Kostek D</t>
  </si>
  <si>
    <t>Grade 3 Boys Parkallen A</t>
  </si>
  <si>
    <t>Grade 3 Boys Pine Street A</t>
  </si>
  <si>
    <t>Grade 3 Boys Pine Street B</t>
  </si>
  <si>
    <t>Grade 3 Boys Rio Terrace A</t>
  </si>
  <si>
    <t>Grade 3 Boys Rio Terrace B</t>
  </si>
  <si>
    <t>Grade 3 Boys Rio Terrace C</t>
  </si>
  <si>
    <t>Grade 3 Boys Strathcona Christian Ac A</t>
  </si>
  <si>
    <t>Grade 3 Boys Windsor Park A</t>
  </si>
  <si>
    <t>Grade 3 Girls Crestwood A</t>
  </si>
  <si>
    <t>Grade 3 Girls Earl Buxton A</t>
  </si>
  <si>
    <t>Grade 3 Girls Earl Buxton B</t>
  </si>
  <si>
    <t>Grade 3 Girls George P. Nicholson A</t>
  </si>
  <si>
    <t>Grade 3 Girls Meadowlark Christian A</t>
  </si>
  <si>
    <t>Grade 3 Girls Michael A. Kostek A</t>
  </si>
  <si>
    <t>Grade 3 Girls Michael A. Kostek B</t>
  </si>
  <si>
    <t>Grade 3 Girls Michael A. Kostek C</t>
  </si>
  <si>
    <t>Grade 3 Girls Pine Street A</t>
  </si>
  <si>
    <t>Grade 3 Girls Rio Terrace A</t>
  </si>
  <si>
    <t>Grade 3 Girls Rio Terrace B</t>
  </si>
  <si>
    <t>Grade 3 Girls Rio Terrace C</t>
  </si>
  <si>
    <t>Grade 3 Girls Steinhauer A</t>
  </si>
  <si>
    <t>Grade 3 Girls Strathcona Christian Ac A</t>
  </si>
  <si>
    <t>Grade 3 Girls Strathcona Christian Ac B</t>
  </si>
  <si>
    <t>Grade 3 Girls Strathcona Christian Ac C</t>
  </si>
  <si>
    <t>Grade 3 Girls Win Ferguson A</t>
  </si>
  <si>
    <t>Grade 3 Girls Windsor Park A</t>
  </si>
  <si>
    <t>Grade 4 Boys Brander Gardens A</t>
  </si>
  <si>
    <t>Grade 4 Boys Centennial A</t>
  </si>
  <si>
    <t>Grade 4 Boys Earl Buxton A</t>
  </si>
  <si>
    <t>Grade 4 Boys George H. Luck A</t>
  </si>
  <si>
    <t>Grade 4 Boys George P. Nicholson A</t>
  </si>
  <si>
    <t>Grade 4 Boys George P. Nicholson B</t>
  </si>
  <si>
    <t>Grade 4 Boys Michael A. Kostek A</t>
  </si>
  <si>
    <t>Grade 4 Boys Parkallen A</t>
  </si>
  <si>
    <t>Grade 4 Boys Pine Street A</t>
  </si>
  <si>
    <t>Grade 4 Boys Rio Terrace A</t>
  </si>
  <si>
    <t>Grade 4 Boys Strathcona Christian Ac A</t>
  </si>
  <si>
    <t>Grade 4 Girls Centennial A</t>
  </si>
  <si>
    <t>Grade 4 Girls Earl Buxton A</t>
  </si>
  <si>
    <t>Grade 4 Girls Earl Buxton B</t>
  </si>
  <si>
    <t>Grade 4 Girls George P. Nicholson A</t>
  </si>
  <si>
    <t>Grade 4 Girls Holyrood A</t>
  </si>
  <si>
    <t>Grade 4 Girls Michael A. Kostek A</t>
  </si>
  <si>
    <t>Grade 4 Girls Parkallen A</t>
  </si>
  <si>
    <t>Grade 4 Girls Pine Street A</t>
  </si>
  <si>
    <t>Grade 4 Girls Pine Street B</t>
  </si>
  <si>
    <t>Grade 4 Girls Strathcona Christian Ac A</t>
  </si>
  <si>
    <t>Grade 4 Girls Strathcona Christian Ac B</t>
  </si>
  <si>
    <t>Grade 4 Girls Westbrook A</t>
  </si>
  <si>
    <t>Grade 4 Girls Win Ferguson A</t>
  </si>
  <si>
    <t>Grade 5 Boys Centennial A</t>
  </si>
  <si>
    <t>Grade 5 Boys George H. Luck A</t>
  </si>
  <si>
    <t>Grade 5 Boys George P. Nicholson A</t>
  </si>
  <si>
    <t>Grade 5 Boys George P. Nicholson B</t>
  </si>
  <si>
    <t>Grade 5 Boys Patricia Heights A</t>
  </si>
  <si>
    <t>Grade 5 Boys Pine Street A</t>
  </si>
  <si>
    <t>Grade 5 Boys Rio Terrace A</t>
  </si>
  <si>
    <t>Grade 5 Boys Strathcona Christian Ac A</t>
  </si>
  <si>
    <t>Grade 5 Girls Brander Gardens A</t>
  </si>
  <si>
    <t>Grade 5 Girls Centennial A</t>
  </si>
  <si>
    <t>Grade 5 Girls George P. Nicholson A</t>
  </si>
  <si>
    <t>Grade 5 Girls Menisa A</t>
  </si>
  <si>
    <t>Grade 5 Girls Michael A. Kostek A</t>
  </si>
  <si>
    <t>Grade 5 Girls Pine Street A</t>
  </si>
  <si>
    <t>Grade 5 Girls Pine Street B</t>
  </si>
  <si>
    <t>Grade 5 Girls Rio Terrace A</t>
  </si>
  <si>
    <t>Grade 5 Girls Strathcona Christian Ac A</t>
  </si>
  <si>
    <t>Grade 5 Girls Westbrook A</t>
  </si>
  <si>
    <t>Grade 5 Girls Westbrook B</t>
  </si>
  <si>
    <t>Grade 5 Girls Windsor Park A</t>
  </si>
  <si>
    <t>Grade 6 Boys Centennial A</t>
  </si>
  <si>
    <t>Grade 6 Boys Earl Buxton A</t>
  </si>
  <si>
    <t>Grade 6 Boys George H. Luck A</t>
  </si>
  <si>
    <t>Grade 6 Boys George P. Nicholson A</t>
  </si>
  <si>
    <t>Grade 6 Boys Parkallen A</t>
  </si>
  <si>
    <t>Grade 6 Boys Rio Terrace A</t>
  </si>
  <si>
    <t>Grade 6 Girls Earl Buxton A</t>
  </si>
  <si>
    <t>Grade 6 Girls George P. Nicholson A</t>
  </si>
  <si>
    <t>Grade 6 Girls Michael A. Kostek A</t>
  </si>
  <si>
    <t>Grade 6 Girls Pine Street A</t>
  </si>
  <si>
    <t>Grade 6 Girls Rio Terrace A</t>
  </si>
  <si>
    <t>Grade 6 Girls Westbrook A</t>
  </si>
  <si>
    <t xml:space="preserve"> Total Points</t>
  </si>
  <si>
    <t>Races</t>
  </si>
  <si>
    <t>Grade 3 Girls Total Points</t>
  </si>
  <si>
    <t>Grade 3 Boys Total Points</t>
  </si>
  <si>
    <t>Grade 4 Girls Total Points</t>
  </si>
  <si>
    <t>Grade 4 Boys Total Points</t>
  </si>
  <si>
    <t>Grade 5 Girls Total Points</t>
  </si>
  <si>
    <t>Grade 5 Boys Total Points</t>
  </si>
  <si>
    <t>Grade 6 Girls Total Points</t>
  </si>
  <si>
    <t>Grade 6 Boys Total Points</t>
  </si>
  <si>
    <t>Grade 3 Boys Holyrood A</t>
  </si>
  <si>
    <t>Grade 3 Girls Centennial A</t>
  </si>
  <si>
    <t>Grade 3 Girls Menisa A</t>
  </si>
  <si>
    <t>Grade 4 Boys Holyrood A</t>
  </si>
  <si>
    <t>Grade 4 Boys Windsor Park A</t>
  </si>
  <si>
    <t>Grade 4 Girls Edmonton Christian West A</t>
  </si>
  <si>
    <t>Grade 5 Boys Holyrood A</t>
  </si>
  <si>
    <t>Grade 5 Boys Windsor Park A</t>
  </si>
  <si>
    <t>Grade 6 Boys Crawford Plains A</t>
  </si>
  <si>
    <t>Grade 6 Boys Strathcona Christian Ac A</t>
  </si>
  <si>
    <t>Grade 3 Boys Crawford Plains A</t>
  </si>
  <si>
    <t>Grade 3 Boys Holyrood B</t>
  </si>
  <si>
    <t>Grade 3 Boys Holyrood C</t>
  </si>
  <si>
    <t>Grade 3 Boys Holyrood D</t>
  </si>
  <si>
    <t>Grade 3 Boys Johnny Bright A</t>
  </si>
  <si>
    <t>Grade 3 Boys Malmo A</t>
  </si>
  <si>
    <t>Grade 3 Boys Rio Terrace D</t>
  </si>
  <si>
    <t>Grade 3 Boys Suzuki Charter A</t>
  </si>
  <si>
    <t>Grade 3 Boys Uncas A</t>
  </si>
  <si>
    <t>Grade 3 Girls Brander Gardens A</t>
  </si>
  <si>
    <t>Grade 3 Girls Holyrood A</t>
  </si>
  <si>
    <t>Grade 3 Girls Holyrood B</t>
  </si>
  <si>
    <t>Grade 3 Girls Holyrood C</t>
  </si>
  <si>
    <t>Grade 3 Girls Johnny Bright A</t>
  </si>
  <si>
    <t>Grade 3 Girls Malmo A</t>
  </si>
  <si>
    <t>Grade 3 Girls Malmo B</t>
  </si>
  <si>
    <t>Grade 4 Girls Earl Buxton C</t>
  </si>
  <si>
    <t>Grade 4 Girls George H. Luck A</t>
  </si>
  <si>
    <t>Grade 4 Girls Suzuki Charter A</t>
  </si>
  <si>
    <t>Grade 4 Girls Windsor Park A</t>
  </si>
  <si>
    <t>Grade 4 Boys Belgravia A</t>
  </si>
  <si>
    <t>Grade 4 Boys Edmonton Khalsa A</t>
  </si>
  <si>
    <t>Grade 4 Boys Johnny Bright A</t>
  </si>
  <si>
    <t>Grade 4 Boys Michael A. Kostek B</t>
  </si>
  <si>
    <t>Grade 5 Girls Earl Buxton A</t>
  </si>
  <si>
    <t>Grade 5 Girls Win Ferguson A</t>
  </si>
  <si>
    <t>Grade 5 Boys Brander Gardens A</t>
  </si>
  <si>
    <t>Grade 5 Boys Brander Gardens B</t>
  </si>
  <si>
    <t>Grade 5 Boys Earl Buxton A</t>
  </si>
  <si>
    <t>Grade 5 Boys Earl Buxton B</t>
  </si>
  <si>
    <t>Grade 5 Boys Edmonton Khalsa A</t>
  </si>
  <si>
    <t>Grade 5 Boys Johnny Bright A</t>
  </si>
  <si>
    <t>Grade 5 Boys Parkallen A</t>
  </si>
  <si>
    <t>Grade 5 Boys Steinhauer A</t>
  </si>
  <si>
    <t>Grade 6 Girls Strathcona Christian Ac A</t>
  </si>
  <si>
    <t>Grade 6 Girls Windsor Park A</t>
  </si>
  <si>
    <t>Grade 6 Boys Brander Gardens A</t>
  </si>
  <si>
    <t>[Unhide rows above here to see the rest]</t>
  </si>
  <si>
    <t>Grade 4 Girls Wes Hosford A</t>
  </si>
  <si>
    <t>Grade 4 Girls Holyrood B</t>
  </si>
  <si>
    <t>Grade 4 Boys Wes Hosford A</t>
  </si>
  <si>
    <t>Grade 4 Boys Westglen A</t>
  </si>
  <si>
    <t>Grade 4 Boys Michael Strembitsky A</t>
  </si>
  <si>
    <t>Grade 5 Girls Earl Buxton B</t>
  </si>
  <si>
    <t>Grade 5 Boys Michael A. Kostek A</t>
  </si>
  <si>
    <t>Grade 5 Boys Michael A. Kostek B</t>
  </si>
  <si>
    <t>Grade 6 Boys Holyrood A</t>
  </si>
  <si>
    <t>Grade 6 Boys Brander Gardens B</t>
  </si>
  <si>
    <t>Grade 3 Girls Uncas A</t>
  </si>
  <si>
    <t>Grade 3 Girls McKernan A</t>
  </si>
  <si>
    <t>Grade 3 Girls McKernan B</t>
  </si>
  <si>
    <t>Grade 3 Boys McKernan A</t>
  </si>
  <si>
    <t>Grade 3 Boys Meyokumin A</t>
  </si>
  <si>
    <t>Grade 4 Girls Wes Hosford B</t>
  </si>
  <si>
    <t>Grade 4 Girls Menisa A</t>
  </si>
  <si>
    <t>Grade 4 Boys Malmo A</t>
  </si>
  <si>
    <t>Grade 4 Boys Meyokumin A</t>
  </si>
  <si>
    <t>Grade 4 Boys Edmonton Khalsa B</t>
  </si>
  <si>
    <t>Grade 5 Boys Crawford Plains A</t>
  </si>
  <si>
    <t>Grade 5 Boys Menisa A</t>
  </si>
  <si>
    <t>Grade 5 Boys Edmonton Khalsa B</t>
  </si>
  <si>
    <t>Grade 6 Girls Edmonton Khalsa A</t>
  </si>
  <si>
    <t>Grade 6 Girls Edmonton Khalsa B</t>
  </si>
  <si>
    <t>Grade 6 Boys Wes Hosford A</t>
  </si>
  <si>
    <t>Grade 6 Boys Bessie Nichols A</t>
  </si>
  <si>
    <t>Grade 6 Boys Holyrood B</t>
  </si>
  <si>
    <t>Grade 6 Boys Meyokumin A</t>
  </si>
  <si>
    <t>Grade 4 Boys McKernan A</t>
  </si>
  <si>
    <t>Grade 5 Boys McKernan A</t>
  </si>
  <si>
    <t>Grade 6 Girls Parkallen A</t>
  </si>
  <si>
    <t>Grade 6 Girls Crawford Plains A</t>
  </si>
  <si>
    <t>Grade 6 Girls Meadowlark A</t>
  </si>
  <si>
    <t>Grade 6 Boys Brookside A</t>
  </si>
  <si>
    <t>In Point Totals</t>
  </si>
  <si>
    <t>NOTE</t>
  </si>
  <si>
    <t>Grade 3 Girls McKernan C</t>
  </si>
  <si>
    <t>Grade 3 Boys McKernan B</t>
  </si>
  <si>
    <t>Grade 4 Girls Garneau A</t>
  </si>
  <si>
    <t>Michael A. Kostek A</t>
  </si>
  <si>
    <t>George P. Nicholson A</t>
  </si>
  <si>
    <t>Pine Street A</t>
  </si>
  <si>
    <t>Windsor Park A</t>
  </si>
  <si>
    <t>Brookside A</t>
  </si>
  <si>
    <t>Johnny Bright A</t>
  </si>
  <si>
    <t>Rio Terrace A</t>
  </si>
  <si>
    <t>McKernan A</t>
  </si>
  <si>
    <t>Parkallen A</t>
  </si>
  <si>
    <t>Edmonton Christian West A</t>
  </si>
  <si>
    <t>Brander Gardens A</t>
  </si>
  <si>
    <t>Windsor Park B</t>
  </si>
  <si>
    <t>Holyrood A</t>
  </si>
  <si>
    <t>Belgravia A</t>
  </si>
  <si>
    <t>Johnny Bright B</t>
  </si>
  <si>
    <t>Michael A. Kostek B</t>
  </si>
  <si>
    <t>Crawford Plains A</t>
  </si>
  <si>
    <t>Malmo A</t>
  </si>
  <si>
    <t>George P. Nicholson B</t>
  </si>
  <si>
    <t>Brookside B</t>
  </si>
  <si>
    <t>Suzuki Charter A</t>
  </si>
  <si>
    <t>Rio Terrace B</t>
  </si>
  <si>
    <t>Michael Strembitsky A</t>
  </si>
  <si>
    <t>Uncas A</t>
  </si>
  <si>
    <t>Holyrood B</t>
  </si>
  <si>
    <t>Rio Terrace C</t>
  </si>
  <si>
    <t>Strathcona Christian Ac A</t>
  </si>
  <si>
    <t>Parkallen B</t>
  </si>
  <si>
    <t>Brander Gardens B</t>
  </si>
  <si>
    <t>Lansdowne A</t>
  </si>
  <si>
    <t>Meadowlark Christian A</t>
  </si>
  <si>
    <t>Pine Street B</t>
  </si>
  <si>
    <t>Earl Buxton A</t>
  </si>
  <si>
    <t>Lymburn A</t>
  </si>
  <si>
    <t>Menisa A</t>
  </si>
  <si>
    <t>Holyrood C</t>
  </si>
  <si>
    <t>Michael A. Kostek C</t>
  </si>
  <si>
    <t>Crestwood A</t>
  </si>
  <si>
    <t>Meyokumin A</t>
  </si>
  <si>
    <t>Rio Terrace D</t>
  </si>
  <si>
    <t>McKernan B</t>
  </si>
  <si>
    <t>Holyrood D</t>
  </si>
  <si>
    <t>George P. Nicholson C</t>
  </si>
  <si>
    <t>Meyokumin B</t>
  </si>
  <si>
    <t>Michael A. Kostek D</t>
  </si>
  <si>
    <t>Pine Street C</t>
  </si>
  <si>
    <t>Johnny Bright C</t>
  </si>
  <si>
    <t>Crestwood B</t>
  </si>
  <si>
    <t>Malmo B</t>
  </si>
  <si>
    <t>Earl Buxton B</t>
  </si>
  <si>
    <t>Michael A. Kostek E</t>
  </si>
  <si>
    <t>Michael Strembitsky B</t>
  </si>
  <si>
    <t>McKernan C</t>
  </si>
  <si>
    <t>Lymburn B</t>
  </si>
  <si>
    <t>Patricia Heights A</t>
  </si>
  <si>
    <t>Wes Hosford A</t>
  </si>
  <si>
    <t>Garneau A</t>
  </si>
  <si>
    <t>George H. Luck A</t>
  </si>
  <si>
    <t>Centennial A</t>
  </si>
  <si>
    <t>Win Ferguson A</t>
  </si>
  <si>
    <t>Edmonton Khalsa A</t>
  </si>
  <si>
    <t>Strathcona Christian Ac B</t>
  </si>
  <si>
    <t>George H. Luck B</t>
  </si>
  <si>
    <t>Bessie Nichols A</t>
  </si>
  <si>
    <t>Wes Hosford B</t>
  </si>
  <si>
    <t>Win Ferguson B</t>
  </si>
  <si>
    <t>George H. Luck C</t>
  </si>
  <si>
    <t>Centennial B</t>
  </si>
  <si>
    <t>Earl Buxton C</t>
  </si>
  <si>
    <t>Edmonton Khalsa B</t>
  </si>
  <si>
    <t>Earl Buxton D</t>
  </si>
  <si>
    <t>Forest Heights A</t>
  </si>
  <si>
    <t>Forest Heights B</t>
  </si>
  <si>
    <t>Steinhauer A</t>
  </si>
  <si>
    <t>Westbrook A</t>
  </si>
  <si>
    <t>Westbrook B</t>
  </si>
  <si>
    <t>Crawford Plains B</t>
  </si>
  <si>
    <t>Strathcona Christian Ac C</t>
  </si>
  <si>
    <t>Strathcona Christian Ac D</t>
  </si>
  <si>
    <t>Windsor Park C</t>
  </si>
  <si>
    <t>Earl Buxton E</t>
  </si>
  <si>
    <t>Uncas B</t>
  </si>
  <si>
    <t>Earl Buxton F</t>
  </si>
  <si>
    <t>Edmonton Christian West B</t>
  </si>
  <si>
    <t>Mundare A</t>
  </si>
  <si>
    <t>Rutherford A</t>
  </si>
  <si>
    <t>Westglen A</t>
  </si>
  <si>
    <t>Rideau Park A</t>
  </si>
  <si>
    <t>Meadowlark A</t>
  </si>
  <si>
    <t>Aldergrove A</t>
  </si>
  <si>
    <t>Pollard Meadows A</t>
  </si>
  <si>
    <t>Kameyosek A</t>
  </si>
  <si>
    <t>Grade 3 Boys Brookside B</t>
  </si>
  <si>
    <t>Grade 3 Boys George P. Nicholson C</t>
  </si>
  <si>
    <t>Grade 3 Boys George P. Nicholson D</t>
  </si>
  <si>
    <t>Grade 3 Boys Johnny Bright B</t>
  </si>
  <si>
    <t>Grade 3 Boys Johnny Bright C</t>
  </si>
  <si>
    <t>Grade 3 Boys Lansdowne A</t>
  </si>
  <si>
    <t>Grade 3 Boys Lymburn A</t>
  </si>
  <si>
    <t>Grade 3 Boys Lymburn B</t>
  </si>
  <si>
    <t>Grade 3 Boys McKernan C</t>
  </si>
  <si>
    <t>Grade 3 Boys Michael A. Kostek E</t>
  </si>
  <si>
    <t>Grade 3 Boys Michael Strembitsky A</t>
  </si>
  <si>
    <t>Grade 3 Boys Michael Strembitsky B</t>
  </si>
  <si>
    <t>Grade 3 Girls Belgravia A</t>
  </si>
  <si>
    <t>Grade 3 Girls Brookside A</t>
  </si>
  <si>
    <t>Grade 3 Girls Meyokumin A</t>
  </si>
  <si>
    <t>Grade 3 Girls Meyokumin B</t>
  </si>
  <si>
    <t>Grade 3 Girls Michael A. Kostek D</t>
  </si>
  <si>
    <t>Grade 3 Girls Michael Strembitsky A</t>
  </si>
  <si>
    <t>Grade 4 Boys George H. Luck B</t>
  </si>
  <si>
    <t>Grade 4 Boys George H. Luck C</t>
  </si>
  <si>
    <t>Grade 4 Boys Meadowlark A</t>
  </si>
  <si>
    <t>Grade 4 Boys Meyokumin B</t>
  </si>
  <si>
    <t>Grade 4 Boys Rio Terrace B</t>
  </si>
  <si>
    <t>Grade 4 Boys Rio Terrace C</t>
  </si>
  <si>
    <t>Grade 4 Boys Uncas A</t>
  </si>
  <si>
    <t>Grade 4 Boys Wes Hosford B</t>
  </si>
  <si>
    <t>Grade 4 Boys Windsor Park B</t>
  </si>
  <si>
    <t>Grade 4 Girls Brander Gardens A</t>
  </si>
  <si>
    <t>Grade 4 Girls Crawford Plains A</t>
  </si>
  <si>
    <t>Grade 4 Girls George H. Luck B</t>
  </si>
  <si>
    <t>Grade 4 Girls Michael A. Kostek B</t>
  </si>
  <si>
    <t>Grade 4 Girls Michael Strembitsky A</t>
  </si>
  <si>
    <t>Grade 4 Girls Michael Strembitsky B</t>
  </si>
  <si>
    <t>Grade 4 Girls Rio Terrace A</t>
  </si>
  <si>
    <t>Grade 4 Girls Strathcona Christian Ac C</t>
  </si>
  <si>
    <t>Grade 4 Girls Strathcona Christian Ac D</t>
  </si>
  <si>
    <t>Grade 5 Boys Aldergrove A</t>
  </si>
  <si>
    <t>Grade 5 Boys Earl Buxton C</t>
  </si>
  <si>
    <t>Grade 5 Boys Lansdowne A</t>
  </si>
  <si>
    <t>Grade 5 Boys Michael A. Kostek C</t>
  </si>
  <si>
    <t>Grade 5 Boys Mundare A</t>
  </si>
  <si>
    <t>Grade 5 Boys Parkallen B</t>
  </si>
  <si>
    <t>Grade 5 Boys Rio Terrace B</t>
  </si>
  <si>
    <t>Grade 5 Boys Win Ferguson A</t>
  </si>
  <si>
    <t>Grade 5 Boys Win Ferguson B</t>
  </si>
  <si>
    <t>Grade 5 Girls George H. Luck A</t>
  </si>
  <si>
    <t>Grade 5 Girls Kameyosek A</t>
  </si>
  <si>
    <t>Grade 5 Girls Lymburn A</t>
  </si>
  <si>
    <t>Grade 5 Girls Parkallen A</t>
  </si>
  <si>
    <t>Grade 5 Girls Rio Terrace B</t>
  </si>
  <si>
    <t>Grade 6 Boys Michael A. Kostek A</t>
  </si>
  <si>
    <t>Grade 6 Boys Michael A. Kostek B</t>
  </si>
  <si>
    <t>Grade 6 Girls Earl Buxton B</t>
  </si>
  <si>
    <t>Lansdowne B</t>
  </si>
  <si>
    <t>Johnny Bright D</t>
  </si>
  <si>
    <t>Grade 3 Girls Lymburn A</t>
  </si>
  <si>
    <t>Victoria A</t>
  </si>
  <si>
    <t>Major General Griesbach A</t>
  </si>
  <si>
    <t>Victoria B</t>
  </si>
  <si>
    <t>Major General Griesbach B</t>
  </si>
  <si>
    <t>Grade 3 Boys Aldergrove A</t>
  </si>
  <si>
    <t>Grade 3 Boys Belgravia A</t>
  </si>
  <si>
    <t>Grade 3 Boys Brander Gardens A</t>
  </si>
  <si>
    <t>Grade 3 Boys Brander Gardens B</t>
  </si>
  <si>
    <t>Grade 3 Boys Brookside A</t>
  </si>
  <si>
    <t>Grade 4 Boys Aldergrove A</t>
  </si>
  <si>
    <t>Grade 4 Boys Major General Griesbach A</t>
  </si>
  <si>
    <t>Grade 4 Boys Major General Griesbach B</t>
  </si>
  <si>
    <t>Grade 4 Girls Major General Griesbach A</t>
  </si>
  <si>
    <t>Grade 4 Girls Victoria A</t>
  </si>
  <si>
    <t>Grade 4 Girls Victoria B</t>
  </si>
  <si>
    <t>Grade 4 Girls Westbrook B</t>
  </si>
  <si>
    <t>Grade 5 Boys Edmonton Christian West A</t>
  </si>
  <si>
    <t>Grade 5 Boys Major General Griesbach A</t>
  </si>
  <si>
    <t>Grade 5 Boys Meadowlark A</t>
  </si>
  <si>
    <t>Grade 5 Boys Victoria A</t>
  </si>
  <si>
    <t>Grade 5 Girls Major General Griesbach A</t>
  </si>
  <si>
    <t>Grade 5 Girls Major General Griesbach B</t>
  </si>
  <si>
    <t>Grade 5 Girls Victoria A</t>
  </si>
  <si>
    <t>Grade 6 Girls Victoria A</t>
  </si>
  <si>
    <t>Laurier Heights A</t>
  </si>
  <si>
    <t>Holy Cross A</t>
  </si>
  <si>
    <t>Laurier Heights B</t>
  </si>
  <si>
    <t>Laurier Heights C</t>
  </si>
  <si>
    <t>Meadowlark Christian B</t>
  </si>
  <si>
    <t>Esther Starkman A</t>
  </si>
  <si>
    <t>George P. Nicholson</t>
  </si>
  <si>
    <t>Esther Starkman B</t>
  </si>
  <si>
    <t>Esther Starkman C</t>
  </si>
  <si>
    <t>Esther Starkman D</t>
  </si>
  <si>
    <t>Earl Buxton G</t>
  </si>
  <si>
    <t>Wes Hosford C</t>
  </si>
  <si>
    <t>Rideau Park</t>
  </si>
  <si>
    <t>Wes Hosford D</t>
  </si>
  <si>
    <t>Westbrook C</t>
  </si>
  <si>
    <t>Esther Starkman E</t>
  </si>
  <si>
    <t>Parkallen C</t>
  </si>
  <si>
    <t>Lendrum A</t>
  </si>
  <si>
    <t>Lendrum B</t>
  </si>
  <si>
    <t>Kameyosek B</t>
  </si>
  <si>
    <t>Holyrood E</t>
  </si>
  <si>
    <t>Holyrood F</t>
  </si>
  <si>
    <t>Lymburn C</t>
  </si>
  <si>
    <t>Meadowlark Christian C</t>
  </si>
  <si>
    <t>Lendrum C</t>
  </si>
  <si>
    <t>George P. Nicholson D</t>
  </si>
  <si>
    <t>Holyrood G</t>
  </si>
  <si>
    <t>Lendrum</t>
  </si>
  <si>
    <t>Meadowlark B</t>
  </si>
  <si>
    <t>Edmonton Khalsa C</t>
  </si>
  <si>
    <t>Edmonton Khalsa D</t>
  </si>
  <si>
    <t>Menisa B</t>
  </si>
  <si>
    <t>Balwin A</t>
  </si>
  <si>
    <t>Laurier Park (September 10) -- Grade 3 Girls 1400m</t>
  </si>
  <si>
    <t>2014 Edmonton Harriers Cross-Country Series</t>
  </si>
  <si>
    <t>Laurier Park (September 10) -- Grade 3 Boys 1400m</t>
  </si>
  <si>
    <t>Laurier Park (September 10) -- Grade 4 Girls 1400m</t>
  </si>
  <si>
    <t>Laurier Park (September 10) -- Grade 4 Boys 1400m</t>
  </si>
  <si>
    <t>Laurier Park (September 10) -- Grade 5 Girls 1400m</t>
  </si>
  <si>
    <t>Laurier Park (September 10) -- Grade 5 Boys 1400m</t>
  </si>
  <si>
    <t>Laurier Park (September 10) -- Grade 6 Girls 1400m</t>
  </si>
  <si>
    <t>Laurier Park (September 10) -- Grade 6 Boys 1400m</t>
  </si>
  <si>
    <t>Millwoods Park (September 24) -- Grade 3 Girls 1100m</t>
  </si>
  <si>
    <t>Millwoods Park (September 24) -- Grade 3 Boys 1100m</t>
  </si>
  <si>
    <t>Millwoods Park (September 24) -- Grade 4 Girls 1600m</t>
  </si>
  <si>
    <t>Millwoods Park (September 24) -- Grade 4 Boys 1600m</t>
  </si>
  <si>
    <t>Millwoods Park (September 24) -- Grade 5 Girls 1600m</t>
  </si>
  <si>
    <t>Millwoods Park (September 24) -- Grade 5 Boys 1600m</t>
  </si>
  <si>
    <t>Millwoods Park (September 24) -- Grade 6 Girls 1600m</t>
  </si>
  <si>
    <t>Millwoods Park (September 24) -- Grade 6 Boys 1600m</t>
  </si>
  <si>
    <t>Grade 3 Girls Aldergrove A</t>
  </si>
  <si>
    <t>Grade 3 Girls Brookside B</t>
  </si>
  <si>
    <t>Grade 3 Girls Centennial B</t>
  </si>
  <si>
    <t>Grade 3 Girls Crestwood B</t>
  </si>
  <si>
    <t>Grade 3 Girls Edmonton Khalsa A</t>
  </si>
  <si>
    <t>Grade 3 Girls George P. Nicholson B</t>
  </si>
  <si>
    <t>Grade 3 Girls George P. Nicholson C</t>
  </si>
  <si>
    <t>Grade 3 Girls Holy Cross A</t>
  </si>
  <si>
    <t>Grade 3 Girls Holyrood D</t>
  </si>
  <si>
    <t>Grade 3 Girls Holyrood E</t>
  </si>
  <si>
    <t>Grade 3 Girls Holyrood F</t>
  </si>
  <si>
    <t>Grade 3 Girls Kameyosek A</t>
  </si>
  <si>
    <t>Grade 3 Girls Kameyosek B</t>
  </si>
  <si>
    <t>Grade 3 Girls Laurier Heights A</t>
  </si>
  <si>
    <t>Grade 3 Girls Laurier Heights B</t>
  </si>
  <si>
    <t>Grade 3 Girls Lendrum A</t>
  </si>
  <si>
    <t>Grade 3 Girls Lendrum B</t>
  </si>
  <si>
    <t>Grade 3 Girls Meadowlark Christian B</t>
  </si>
  <si>
    <t>Grade 3 Girls Patricia Heights A</t>
  </si>
  <si>
    <t>Grade 3 Girls Pine Street B</t>
  </si>
  <si>
    <t>Grade 3 Girls Westbrook A</t>
  </si>
  <si>
    <t>Grade 3 Boys Centennial B</t>
  </si>
  <si>
    <t>Grade 3 Boys Earl Buxton C</t>
  </si>
  <si>
    <t>Grade 3 Boys Earl Buxton D</t>
  </si>
  <si>
    <t>Grade 3 Boys Edmonton Khalsa A</t>
  </si>
  <si>
    <t>Grade 3 Boys Edmonton Khalsa B</t>
  </si>
  <si>
    <t>Grade 3 Boys Holy Cross A</t>
  </si>
  <si>
    <t>Grade 3 Boys Holyrood E</t>
  </si>
  <si>
    <t>Grade 3 Boys Holyrood F</t>
  </si>
  <si>
    <t>Grade 3 Boys Holyrood G</t>
  </si>
  <si>
    <t>Grade 3 Boys Johnny Bright D</t>
  </si>
  <si>
    <t>Grade 3 Boys Kameyosek A</t>
  </si>
  <si>
    <t>Grade 3 Boys Lansdowne B</t>
  </si>
  <si>
    <t>Grade 3 Boys Laurier Heights A</t>
  </si>
  <si>
    <t>Grade 3 Boys Laurier Heights B</t>
  </si>
  <si>
    <t>Grade 3 Boys Laurier Heights C</t>
  </si>
  <si>
    <t>Grade 3 Boys Lendrum A</t>
  </si>
  <si>
    <t>Grade 3 Boys Lendrum B</t>
  </si>
  <si>
    <t>Grade 3 Boys Lendrum C</t>
  </si>
  <si>
    <t>Grade 3 Boys Lymburn C</t>
  </si>
  <si>
    <t>Grade 3 Boys Meadowlark Christian B</t>
  </si>
  <si>
    <t>Grade 3 Boys Meadowlark Christian C</t>
  </si>
  <si>
    <t>Grade 3 Boys Patricia Heights A</t>
  </si>
  <si>
    <t>Grade 3 Boys Steinhauer A</t>
  </si>
  <si>
    <t>Grade 3 Boys Strathcona Christian Ac B</t>
  </si>
  <si>
    <t>Grade 3 Boys Victoria A</t>
  </si>
  <si>
    <t>Grade 3 Boys Victoria B</t>
  </si>
  <si>
    <t>Grade 3 Boys Westbrook A</t>
  </si>
  <si>
    <t>Grade 3 Boys Win Ferguson A</t>
  </si>
  <si>
    <t>Grade 4 Girls Balwin A</t>
  </si>
  <si>
    <t>Grade 4 Girls Centennial B</t>
  </si>
  <si>
    <t>Grade 4 Girls Earl Buxton D</t>
  </si>
  <si>
    <t>Grade 4 Girls Earl Buxton E</t>
  </si>
  <si>
    <t>Grade 4 Girls Earl Buxton F</t>
  </si>
  <si>
    <t>Grade 4 Girls Earl Buxton G</t>
  </si>
  <si>
    <t>Grade 4 Girls Esther Starkman A</t>
  </si>
  <si>
    <t>Grade 4 Girls Esther Starkman B</t>
  </si>
  <si>
    <t>Grade 4 Girls Esther Starkman C</t>
  </si>
  <si>
    <t>Grade 4 Girls Esther Starkman D</t>
  </si>
  <si>
    <t>Grade 4 Girls George H. Luck C</t>
  </si>
  <si>
    <t>Grade 4 Girls George P. Nicholson</t>
  </si>
  <si>
    <t>Grade 4 Girls Holy Cross A</t>
  </si>
  <si>
    <t>Grade 4 Girls Holyrood C</t>
  </si>
  <si>
    <t>Grade 4 Girls Johnny Bright A</t>
  </si>
  <si>
    <t>Grade 4 Girls Kameyosek A</t>
  </si>
  <si>
    <t>Grade 4 Girls Laurier Heights A</t>
  </si>
  <si>
    <t>Grade 4 Girls Laurier Heights B</t>
  </si>
  <si>
    <t>Grade 4 Girls Laurier Heights C</t>
  </si>
  <si>
    <t>Grade 4 Girls Lendrum</t>
  </si>
  <si>
    <t>Grade 4 Girls Major General Griesbach B</t>
  </si>
  <si>
    <t>Grade 4 Girls Meadowlark A</t>
  </si>
  <si>
    <t>Grade 4 Girls Meadowlark B</t>
  </si>
  <si>
    <t>Grade 4 Girls Meyokumin A</t>
  </si>
  <si>
    <t>Grade 4 Girls Michael A. Kostek C</t>
  </si>
  <si>
    <t>Grade 4 Girls Mundare A</t>
  </si>
  <si>
    <t>Grade 4 Girls Parkallen B</t>
  </si>
  <si>
    <t>Grade 4 Girls Uncas A</t>
  </si>
  <si>
    <t>Grade 4 Girls Uncas B</t>
  </si>
  <si>
    <t>Grade 4 Girls Westglen A</t>
  </si>
  <si>
    <t>Grade 4 Girls Windsor Park B</t>
  </si>
  <si>
    <t>Grade 4 Girls Windsor Park C</t>
  </si>
  <si>
    <t>Grade 4 Boys Brander Gardens B</t>
  </si>
  <si>
    <t>Grade 4 Boys Brookside A</t>
  </si>
  <si>
    <t>Grade 4 Boys Brookside B</t>
  </si>
  <si>
    <t>Grade 4 Boys Crawford Plains A</t>
  </si>
  <si>
    <t>Grade 4 Boys Crawford Plains B</t>
  </si>
  <si>
    <t>Grade 4 Boys Edmonton Christian West A</t>
  </si>
  <si>
    <t>Grade 4 Boys Edmonton Khalsa C</t>
  </si>
  <si>
    <t>Grade 4 Boys Edmonton Khalsa D</t>
  </si>
  <si>
    <t>Grade 4 Boys Esther Starkman A</t>
  </si>
  <si>
    <t>Grade 4 Boys Esther Starkman B</t>
  </si>
  <si>
    <t>Grade 4 Boys Esther Starkman C</t>
  </si>
  <si>
    <t>Grade 4 Boys Esther Starkman D</t>
  </si>
  <si>
    <t>Grade 4 Boys Esther Starkman E</t>
  </si>
  <si>
    <t>Grade 4 Boys Johnny Bright B</t>
  </si>
  <si>
    <t>Grade 4 Boys Kameyosek A</t>
  </si>
  <si>
    <t>Grade 4 Boys Lendrum A</t>
  </si>
  <si>
    <t>Grade 4 Boys Lymburn A</t>
  </si>
  <si>
    <t>Grade 4 Boys Michael Strembitsky B</t>
  </si>
  <si>
    <t>Grade 4 Boys Parkallen B</t>
  </si>
  <si>
    <t>Grade 4 Boys Pine Street B</t>
  </si>
  <si>
    <t>Grade 4 Boys Pine Street C</t>
  </si>
  <si>
    <t>Grade 4 Boys Rideau Park</t>
  </si>
  <si>
    <t>Grade 4 Boys Rideau Park A</t>
  </si>
  <si>
    <t>Grade 4 Boys Wes Hosford C</t>
  </si>
  <si>
    <t>Grade 4 Boys Wes Hosford D</t>
  </si>
  <si>
    <t>Grade 4 Boys Westbrook A</t>
  </si>
  <si>
    <t>Grade 4 Boys Westbrook B</t>
  </si>
  <si>
    <t>Grade 4 Boys Westbrook C</t>
  </si>
  <si>
    <t>Grade 5 Boys Edmonton Khalsa C</t>
  </si>
  <si>
    <t>Grade 5 Boys Esther Starkman A</t>
  </si>
  <si>
    <t>Grade 5 Boys Esther Starkman B</t>
  </si>
  <si>
    <t>Grade 5 Boys Esther Starkman C</t>
  </si>
  <si>
    <t>Grade 5 Boys George H. Luck B</t>
  </si>
  <si>
    <t>Grade 5 Boys Laurier Heights A</t>
  </si>
  <si>
    <t>Grade 5 Boys Lendrum A</t>
  </si>
  <si>
    <t>Grade 5 Boys Major General Griesbach B</t>
  </si>
  <si>
    <t>Grade 5 Boys Menisa B</t>
  </si>
  <si>
    <t>Grade 5 Boys Pollard Meadows A</t>
  </si>
  <si>
    <t>Grade 5 Boys Rio Terrace C</t>
  </si>
  <si>
    <t>Grade 5 Boys Rutherford A</t>
  </si>
  <si>
    <t>Grade 5 Boys Wes Hosford A</t>
  </si>
  <si>
    <t>Grade 5 Boys Windsor Park B</t>
  </si>
  <si>
    <t>Grade 5 Girls Bessie Nichols A</t>
  </si>
  <si>
    <t>Grade 5 Girls Brander Gardens B</t>
  </si>
  <si>
    <t>Grade 5 Girls Edmonton Christian West A</t>
  </si>
  <si>
    <t>Grade 5 Girls Edmonton Christian West B</t>
  </si>
  <si>
    <t>Grade 5 Girls Edmonton Khalsa A</t>
  </si>
  <si>
    <t>Grade 5 Girls Edmonton Khalsa B</t>
  </si>
  <si>
    <t>Grade 5 Girls Esther Starkman A</t>
  </si>
  <si>
    <t>Grade 5 Girls Esther Starkman B</t>
  </si>
  <si>
    <t>Grade 5 Girls Forest Heights A</t>
  </si>
  <si>
    <t>Grade 5 Girls George H. Luck B</t>
  </si>
  <si>
    <t>Grade 5 Girls Holy Cross A</t>
  </si>
  <si>
    <t>Grade 5 Girls Johnny Bright A</t>
  </si>
  <si>
    <t>Grade 5 Girls Laurier Heights A</t>
  </si>
  <si>
    <t>Grade 5 Girls McKernan A</t>
  </si>
  <si>
    <t>Grade 5 Girls McKernan B</t>
  </si>
  <si>
    <t>Grade 5 Girls Meadowlark A</t>
  </si>
  <si>
    <t>Grade 5 Girls Michael Strembitsky A</t>
  </si>
  <si>
    <t>Grade 5 Girls Mundare A</t>
  </si>
  <si>
    <t>Grade 5 Girls Strathcona Christian Ac B</t>
  </si>
  <si>
    <t>Grade 5 Girls Strathcona Christian Ac C</t>
  </si>
  <si>
    <t>Grade 6 Girls Bessie Nichols A</t>
  </si>
  <si>
    <t>Grade 6 Girls Crawford Plains B</t>
  </si>
  <si>
    <t>Grade 6 Girls Earl Buxton C</t>
  </si>
  <si>
    <t>Grade 6 Girls Esther Starkman A</t>
  </si>
  <si>
    <t>Grade 6 Girls Garneau A</t>
  </si>
  <si>
    <t>Grade 6 Girls Holyrood A</t>
  </si>
  <si>
    <t>Grade 6 Girls Holyrood B</t>
  </si>
  <si>
    <t>Grade 6 Girls Laurier Heights A</t>
  </si>
  <si>
    <t>Grade 6 Girls Major General Griesbach A</t>
  </si>
  <si>
    <t>Grade 6 Girls Malmo A</t>
  </si>
  <si>
    <t>Grade 6 Girls Meadowlark Christian A</t>
  </si>
  <si>
    <t>Grade 6 Girls Menisa A</t>
  </si>
  <si>
    <t>Grade 6 Girls Menisa B</t>
  </si>
  <si>
    <t>Grade 6 Girls Pine Street B</t>
  </si>
  <si>
    <t>Grade 6 Girls Pine Street C</t>
  </si>
  <si>
    <t>Grade 6 Girls Pollard Meadows A</t>
  </si>
  <si>
    <t>Grade 6 Girls Rideau Park A</t>
  </si>
  <si>
    <t>Grade 6 Girls Steinhauer A</t>
  </si>
  <si>
    <t>Grade 6 Girls Westbrook B</t>
  </si>
  <si>
    <t>Grade 6 Girls Westglen A</t>
  </si>
  <si>
    <t>Grade 6 Boys Edmonton Khalsa A</t>
  </si>
  <si>
    <t>Grade 6 Boys Forest Heights A</t>
  </si>
  <si>
    <t>Grade 6 Boys Forest Heights B</t>
  </si>
  <si>
    <t>Grade 6 Boys Holyrood C</t>
  </si>
  <si>
    <t>Grade 6 Boys Johnny Bright A</t>
  </si>
  <si>
    <t>Grade 6 Boys Laurier Heights A</t>
  </si>
  <si>
    <t>Grade 6 Boys Lendrum A</t>
  </si>
  <si>
    <t>Grade 6 Boys Major General Griesbach A</t>
  </si>
  <si>
    <t>Grade 6 Boys Meadowlark A</t>
  </si>
  <si>
    <t>Grade 6 Boys Meadowlark Christian A</t>
  </si>
  <si>
    <t>Grade 6 Boys Menisa A</t>
  </si>
  <si>
    <t>Grade 6 Boys Michael Strembitsky A</t>
  </si>
  <si>
    <t>Grade 6 Boys Mundare A</t>
  </si>
  <si>
    <t>Grade 6 Boys Parkallen B</t>
  </si>
  <si>
    <t>Grade 6 Boys Parkallen C</t>
  </si>
  <si>
    <t>Grade 6 Boys Pine Street A</t>
  </si>
  <si>
    <t>Grade 6 Boys Suzuki Charter A</t>
  </si>
  <si>
    <t>Grade 6 Boys Uncas A</t>
  </si>
  <si>
    <t>Grade 6 Boys Win Ferguson A</t>
  </si>
  <si>
    <t>William Hawrelak Park (October 8) -- Grade 6 Boys 1590m</t>
  </si>
  <si>
    <t>William Hawrelak Park (October 8) -- Grade 4 Girls 1590m</t>
  </si>
  <si>
    <t>William Hawrelak Park (October 8) -- Grade 4 Boys 1590m</t>
  </si>
  <si>
    <t>William Hawrelak Park (October 8) -- Grade 5 Girls 1590m</t>
  </si>
  <si>
    <t>William Hawrelak Park (October 8) -- Grade 5 Boys 1590m</t>
  </si>
  <si>
    <t>William Hawrelak Park (October 8) -- Grade 3 Girls 1430m</t>
  </si>
  <si>
    <t>William Hawrelak Park (October 8) -- Grade 3 Boys 1430m</t>
  </si>
  <si>
    <t>Fraser A</t>
  </si>
  <si>
    <t>Michael Strembitsky C</t>
  </si>
  <si>
    <t>Lendrum D</t>
  </si>
  <si>
    <t>Lendrum E</t>
  </si>
  <si>
    <t>Dunluce A</t>
  </si>
  <si>
    <t>Athlone A</t>
  </si>
  <si>
    <t>Dunluce B</t>
  </si>
  <si>
    <t>Dunluce C</t>
  </si>
  <si>
    <t>Donnan A</t>
  </si>
  <si>
    <t>Athlone B</t>
  </si>
  <si>
    <t>William Hawrelak Park (October 8) -- Grade 6 Girls 1590</t>
  </si>
  <si>
    <t>Grade 3 Girls Crawford Plains A</t>
  </si>
  <si>
    <t>Grade 3 Girls Fraser A</t>
  </si>
  <si>
    <t>Grade 3 Girls Lansdowne A</t>
  </si>
  <si>
    <t>Grade 3 Girls Windsor Park B</t>
  </si>
  <si>
    <t>Grade 3 Boys Earl Buxton E</t>
  </si>
  <si>
    <t>Grade 3 Boys Fraser A</t>
  </si>
  <si>
    <t>Grade 3 Boys Lendrum D</t>
  </si>
  <si>
    <t>Grade 3 Boys Lendrum E</t>
  </si>
  <si>
    <t>Grade 3 Boys Michael Strembitsky C</t>
  </si>
  <si>
    <t>Grade 3 Boys Rutherford A</t>
  </si>
  <si>
    <t>Grade 4 Girls Athlone A</t>
  </si>
  <si>
    <t>Grade 4 Girls Bessie Nichols A</t>
  </si>
  <si>
    <t>Grade 4 Girls Dunluce A</t>
  </si>
  <si>
    <t>Grade 4 Girls Dunluce B</t>
  </si>
  <si>
    <t>Grade 4 Girls Dunluce C</t>
  </si>
  <si>
    <t>Grade 4 Girls Lendrum A</t>
  </si>
  <si>
    <t>Grade 4 Girls Patricia Heights A</t>
  </si>
  <si>
    <t>Grade 4 Boys Bessie Nichols A</t>
  </si>
  <si>
    <t>Grade 4 Boys Garneau A</t>
  </si>
  <si>
    <t>Grade 4 Boys Meadowlark B</t>
  </si>
  <si>
    <t>Grade 4 Boys Patricia Heights A</t>
  </si>
  <si>
    <t>Grade 4 Boys Rutherford A</t>
  </si>
  <si>
    <t>Grade 5 Girls Dunluce A</t>
  </si>
  <si>
    <t>Grade 5 Girls Dunluce B</t>
  </si>
  <si>
    <t>Grade 5 Girls Lendrum A</t>
  </si>
  <si>
    <t>Grade 5 Girls Meadowlark Christian A</t>
  </si>
  <si>
    <t>Grade 5 Girls Patricia Heights A</t>
  </si>
  <si>
    <t>Grade 5 Boys Athlone A</t>
  </si>
  <si>
    <t>Grade 5 Boys Athlone B</t>
  </si>
  <si>
    <t>Grade 5 Boys Belgravia A</t>
  </si>
  <si>
    <t>Grade 5 Boys Donnan A</t>
  </si>
  <si>
    <t>Grade 5 Boys Fraser A</t>
  </si>
  <si>
    <t>Grade 5 Boys Garneau A</t>
  </si>
  <si>
    <t>Grade 5 Boys Westglen A</t>
  </si>
  <si>
    <t>Grade 6 Girls Dunluce A</t>
  </si>
  <si>
    <t>Grade 6 Girls Lendrum A</t>
  </si>
  <si>
    <t>Grade 6 Boys Dunluce A</t>
  </si>
  <si>
    <t>Grade 6 Boys Dunluce B</t>
  </si>
  <si>
    <t>Grade 6 Boys Earl Buxton B</t>
  </si>
  <si>
    <t>Grade 6 Boys Westglen A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</si>
</sst>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25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 wrapText="1"/>
    </xf>
    <xf numFmtId="0" fontId="2" fillId="0" borderId="10" xfId="0" applyFont="1" applyBorder="1" applyAlignment="1">
      <alignment horizontal="right" wrapText="1"/>
    </xf>
    <xf numFmtId="0" fontId="3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2" fillId="0" borderId="0" xfId="0" applyFont="1" applyFill="1" applyBorder="1" applyAlignment="1">
      <alignment horizontal="right" wrapText="1"/>
    </xf>
    <xf numFmtId="0" fontId="2" fillId="0" borderId="10" xfId="0" applyFont="1" applyBorder="1" applyAlignment="1">
      <alignment horizontal="right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58" applyFont="1" applyAlignment="1">
      <alignment horizontal="center"/>
      <protection/>
    </xf>
    <xf numFmtId="0" fontId="2" fillId="0" borderId="0" xfId="0" applyFont="1" applyFill="1" applyBorder="1" applyAlignment="1">
      <alignment horizontal="left" wrapText="1"/>
    </xf>
    <xf numFmtId="0" fontId="25" fillId="0" borderId="0" xfId="58">
      <alignment/>
      <protection/>
    </xf>
    <xf numFmtId="0" fontId="25" fillId="0" borderId="0" xfId="58">
      <alignment/>
      <protection/>
    </xf>
    <xf numFmtId="0" fontId="25" fillId="0" borderId="0" xfId="58">
      <alignment/>
      <protection/>
    </xf>
    <xf numFmtId="0" fontId="25" fillId="0" borderId="0" xfId="58">
      <alignment/>
      <protection/>
    </xf>
    <xf numFmtId="0" fontId="25" fillId="0" borderId="0" xfId="58">
      <alignment/>
      <protection/>
    </xf>
    <xf numFmtId="0" fontId="25" fillId="0" borderId="0" xfId="58">
      <alignment/>
      <protection/>
    </xf>
    <xf numFmtId="0" fontId="25" fillId="0" borderId="0" xfId="58">
      <alignment/>
      <protection/>
    </xf>
    <xf numFmtId="0" fontId="25" fillId="0" borderId="0" xfId="58">
      <alignment/>
      <protection/>
    </xf>
    <xf numFmtId="0" fontId="25" fillId="0" borderId="0" xfId="58">
      <alignment/>
      <protection/>
    </xf>
    <xf numFmtId="0" fontId="25" fillId="0" borderId="0" xfId="58">
      <alignment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2" xfId="58"/>
    <cellStyle name="Normal 3" xfId="59"/>
    <cellStyle name="Normal 4" xfId="60"/>
    <cellStyle name="Normal 5" xfId="61"/>
    <cellStyle name="Normal 6" xfId="62"/>
    <cellStyle name="Normal 7" xfId="63"/>
    <cellStyle name="Normal 8" xfId="64"/>
    <cellStyle name="Normal 9" xfId="65"/>
    <cellStyle name="Note" xfId="66"/>
    <cellStyle name="Note 2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8"/>
  <sheetViews>
    <sheetView zoomScalePageLayoutView="0" workbookViewId="0" topLeftCell="A1">
      <pane ySplit="1635" topLeftCell="A3" activePane="bottomLeft" state="split"/>
      <selection pane="topLeft" activeCell="G1" sqref="G1:J16384"/>
      <selection pane="bottomLeft" activeCell="A4" sqref="A4"/>
    </sheetView>
  </sheetViews>
  <sheetFormatPr defaultColWidth="9.140625" defaultRowHeight="12.75"/>
  <cols>
    <col min="1" max="1" width="6.7109375" style="0" bestFit="1" customWidth="1"/>
    <col min="2" max="2" width="31.421875" style="0" bestFit="1" customWidth="1"/>
    <col min="3" max="3" width="8.28125" style="0" customWidth="1"/>
    <col min="4" max="4" width="9.421875" style="0" customWidth="1"/>
    <col min="5" max="5" width="9.28125" style="0" customWidth="1"/>
    <col min="6" max="6" width="9.57421875" style="0" customWidth="1"/>
    <col min="7" max="7" width="1.7109375" style="0" hidden="1" customWidth="1"/>
    <col min="8" max="8" width="37.00390625" style="0" hidden="1" customWidth="1"/>
    <col min="9" max="10" width="9.140625" style="0" hidden="1" customWidth="1"/>
  </cols>
  <sheetData>
    <row r="1" ht="18">
      <c r="A1" s="4" t="s">
        <v>405</v>
      </c>
    </row>
    <row r="2" spans="1:10" ht="51">
      <c r="A2" s="3" t="s">
        <v>6</v>
      </c>
      <c r="B2" s="5" t="s">
        <v>0</v>
      </c>
      <c r="C2" s="3" t="s">
        <v>5</v>
      </c>
      <c r="D2" s="3" t="s">
        <v>1</v>
      </c>
      <c r="E2" s="3" t="s">
        <v>2</v>
      </c>
      <c r="F2" s="3" t="s">
        <v>3</v>
      </c>
      <c r="G2" s="2"/>
      <c r="H2" s="6" t="s">
        <v>7</v>
      </c>
      <c r="I2" s="6" t="s">
        <v>194</v>
      </c>
      <c r="J2" s="14" t="s">
        <v>195</v>
      </c>
    </row>
    <row r="3" ht="12.75">
      <c r="A3" s="1" t="s">
        <v>404</v>
      </c>
    </row>
    <row r="4" spans="1:9" ht="15">
      <c r="A4" s="15">
        <v>1</v>
      </c>
      <c r="B4" s="15" t="s">
        <v>202</v>
      </c>
      <c r="C4" s="15">
        <v>26</v>
      </c>
      <c r="D4" s="15">
        <v>1</v>
      </c>
      <c r="E4" s="15">
        <v>3</v>
      </c>
      <c r="F4" s="15">
        <v>22</v>
      </c>
      <c r="H4" t="str">
        <f>CONCATENATE("Grade 3 Girls ",B4)</f>
        <v>Grade 3 Girls Windsor Park A</v>
      </c>
      <c r="I4">
        <f>COUNTIF('Point Totals by Grade-Gender'!A:A,'Team Points Summary'!H4)</f>
        <v>1</v>
      </c>
    </row>
    <row r="5" spans="1:9" ht="15">
      <c r="A5" s="15">
        <v>2</v>
      </c>
      <c r="B5" s="15" t="s">
        <v>205</v>
      </c>
      <c r="C5" s="15">
        <v>38</v>
      </c>
      <c r="D5" s="15">
        <v>2</v>
      </c>
      <c r="E5" s="15">
        <v>13</v>
      </c>
      <c r="F5" s="15">
        <v>23</v>
      </c>
      <c r="H5" t="str">
        <f aca="true" t="shared" si="0" ref="H5:H28">CONCATENATE("Grade 3 Girls ",B5)</f>
        <v>Grade 3 Girls Rio Terrace A</v>
      </c>
      <c r="I5">
        <f>COUNTIF('Point Totals by Grade-Gender'!A:A,'Team Points Summary'!H5)</f>
        <v>1</v>
      </c>
    </row>
    <row r="6" spans="1:9" ht="15">
      <c r="A6" s="15">
        <v>3</v>
      </c>
      <c r="B6" s="15" t="s">
        <v>203</v>
      </c>
      <c r="C6" s="15">
        <v>41</v>
      </c>
      <c r="D6" s="15">
        <v>5</v>
      </c>
      <c r="E6" s="15">
        <v>17</v>
      </c>
      <c r="F6" s="15">
        <v>19</v>
      </c>
      <c r="H6" t="str">
        <f t="shared" si="0"/>
        <v>Grade 3 Girls Brookside A</v>
      </c>
      <c r="I6">
        <f>COUNTIF('Point Totals by Grade-Gender'!A:A,'Team Points Summary'!H6)</f>
        <v>1</v>
      </c>
    </row>
    <row r="7" spans="1:9" ht="15">
      <c r="A7" s="15">
        <v>4</v>
      </c>
      <c r="B7" s="15" t="s">
        <v>209</v>
      </c>
      <c r="C7" s="15">
        <v>63</v>
      </c>
      <c r="D7" s="15">
        <v>8</v>
      </c>
      <c r="E7" s="15">
        <v>20</v>
      </c>
      <c r="F7" s="15">
        <v>35</v>
      </c>
      <c r="H7" t="str">
        <f t="shared" si="0"/>
        <v>Grade 3 Girls Brander Gardens A</v>
      </c>
      <c r="I7">
        <f>COUNTIF('Point Totals by Grade-Gender'!A:A,'Team Points Summary'!H7)</f>
        <v>1</v>
      </c>
    </row>
    <row r="8" spans="1:9" ht="15">
      <c r="A8" s="15">
        <v>5</v>
      </c>
      <c r="B8" s="15" t="s">
        <v>225</v>
      </c>
      <c r="C8" s="15">
        <v>79</v>
      </c>
      <c r="D8" s="15">
        <v>9</v>
      </c>
      <c r="E8" s="15">
        <v>26</v>
      </c>
      <c r="F8" s="15">
        <v>44</v>
      </c>
      <c r="H8" t="str">
        <f t="shared" si="0"/>
        <v>Grade 3 Girls Strathcona Christian Ac A</v>
      </c>
      <c r="I8">
        <f>COUNTIF('Point Totals by Grade-Gender'!A:A,'Team Points Summary'!H8)</f>
        <v>1</v>
      </c>
    </row>
    <row r="9" spans="1:9" ht="15">
      <c r="A9" s="15">
        <v>6</v>
      </c>
      <c r="B9" s="15" t="s">
        <v>200</v>
      </c>
      <c r="C9" s="15">
        <v>89</v>
      </c>
      <c r="D9" s="15">
        <v>25</v>
      </c>
      <c r="E9" s="15">
        <v>31</v>
      </c>
      <c r="F9" s="15">
        <v>33</v>
      </c>
      <c r="H9" t="str">
        <f t="shared" si="0"/>
        <v>Grade 3 Girls George P. Nicholson A</v>
      </c>
      <c r="I9">
        <f>COUNTIF('Point Totals by Grade-Gender'!A:A,'Team Points Summary'!H9)</f>
        <v>1</v>
      </c>
    </row>
    <row r="10" spans="1:9" ht="15">
      <c r="A10" s="15">
        <v>7</v>
      </c>
      <c r="B10" s="15" t="s">
        <v>212</v>
      </c>
      <c r="C10" s="15">
        <v>89</v>
      </c>
      <c r="D10" s="15">
        <v>11</v>
      </c>
      <c r="E10" s="15">
        <v>24</v>
      </c>
      <c r="F10" s="15">
        <v>54</v>
      </c>
      <c r="H10" t="str">
        <f t="shared" si="0"/>
        <v>Grade 3 Girls Belgravia A</v>
      </c>
      <c r="I10">
        <f>COUNTIF('Point Totals by Grade-Gender'!A:A,'Team Points Summary'!H10)</f>
        <v>1</v>
      </c>
    </row>
    <row r="11" spans="1:9" ht="15">
      <c r="A11" s="15">
        <v>8</v>
      </c>
      <c r="B11" s="15" t="s">
        <v>199</v>
      </c>
      <c r="C11" s="15">
        <v>99</v>
      </c>
      <c r="D11" s="15">
        <v>12</v>
      </c>
      <c r="E11" s="15">
        <v>29</v>
      </c>
      <c r="F11" s="15">
        <v>58</v>
      </c>
      <c r="H11" t="str">
        <f t="shared" si="0"/>
        <v>Grade 3 Girls Michael A. Kostek A</v>
      </c>
      <c r="I11">
        <f>COUNTIF('Point Totals by Grade-Gender'!A:A,'Team Points Summary'!H11)</f>
        <v>1</v>
      </c>
    </row>
    <row r="12" spans="1:9" ht="15">
      <c r="A12" s="15">
        <v>9</v>
      </c>
      <c r="B12" s="15" t="s">
        <v>371</v>
      </c>
      <c r="C12" s="15">
        <v>107</v>
      </c>
      <c r="D12" s="15">
        <v>27</v>
      </c>
      <c r="E12" s="15">
        <v>39</v>
      </c>
      <c r="F12" s="15">
        <v>41</v>
      </c>
      <c r="H12" t="str">
        <f t="shared" si="0"/>
        <v>Grade 3 Girls Laurier Heights A</v>
      </c>
      <c r="I12">
        <f>COUNTIF('Point Totals by Grade-Gender'!A:A,'Team Points Summary'!H12)</f>
        <v>1</v>
      </c>
    </row>
    <row r="13" spans="1:9" ht="15">
      <c r="A13" s="15">
        <v>10</v>
      </c>
      <c r="B13" s="15" t="s">
        <v>229</v>
      </c>
      <c r="C13" s="15">
        <v>118</v>
      </c>
      <c r="D13" s="15">
        <v>14</v>
      </c>
      <c r="E13" s="15">
        <v>49</v>
      </c>
      <c r="F13" s="15">
        <v>55</v>
      </c>
      <c r="H13" t="str">
        <f t="shared" si="0"/>
        <v>Grade 3 Girls Meadowlark Christian A</v>
      </c>
      <c r="I13">
        <f>COUNTIF('Point Totals by Grade-Gender'!A:A,'Team Points Summary'!H13)</f>
        <v>1</v>
      </c>
    </row>
    <row r="14" spans="1:9" ht="15">
      <c r="A14" s="15">
        <v>11</v>
      </c>
      <c r="B14" s="15" t="s">
        <v>231</v>
      </c>
      <c r="C14" s="15">
        <v>120</v>
      </c>
      <c r="D14" s="15">
        <v>28</v>
      </c>
      <c r="E14" s="15">
        <v>30</v>
      </c>
      <c r="F14" s="15">
        <v>62</v>
      </c>
      <c r="H14" t="str">
        <f t="shared" si="0"/>
        <v>Grade 3 Girls Earl Buxton A</v>
      </c>
      <c r="I14">
        <f>COUNTIF('Point Totals by Grade-Gender'!A:A,'Team Points Summary'!H14)</f>
        <v>1</v>
      </c>
    </row>
    <row r="15" spans="1:9" ht="15">
      <c r="A15" s="15">
        <v>12</v>
      </c>
      <c r="B15" s="15" t="s">
        <v>253</v>
      </c>
      <c r="C15" s="15">
        <v>133</v>
      </c>
      <c r="D15" s="15">
        <v>36</v>
      </c>
      <c r="E15" s="15">
        <v>37</v>
      </c>
      <c r="F15" s="15">
        <v>60</v>
      </c>
      <c r="H15" t="str">
        <f t="shared" si="0"/>
        <v>Grade 3 Girls Patricia Heights A</v>
      </c>
      <c r="I15">
        <f>COUNTIF('Point Totals by Grade-Gender'!A:A,'Team Points Summary'!H15)</f>
        <v>1</v>
      </c>
    </row>
    <row r="16" spans="1:9" ht="15">
      <c r="A16" s="15">
        <v>13</v>
      </c>
      <c r="B16" s="15" t="s">
        <v>372</v>
      </c>
      <c r="C16" s="15">
        <v>135</v>
      </c>
      <c r="D16" s="15">
        <v>7</v>
      </c>
      <c r="E16" s="15">
        <v>57</v>
      </c>
      <c r="F16" s="15">
        <v>71</v>
      </c>
      <c r="H16" t="str">
        <f t="shared" si="0"/>
        <v>Grade 3 Girls Holy Cross A</v>
      </c>
      <c r="I16">
        <f>COUNTIF('Point Totals by Grade-Gender'!A:A,'Team Points Summary'!H16)</f>
        <v>1</v>
      </c>
    </row>
    <row r="17" spans="1:9" ht="15">
      <c r="A17" s="15">
        <v>14</v>
      </c>
      <c r="B17" s="15" t="s">
        <v>373</v>
      </c>
      <c r="C17" s="15">
        <v>145</v>
      </c>
      <c r="D17" s="15">
        <v>42</v>
      </c>
      <c r="E17" s="15">
        <v>51</v>
      </c>
      <c r="F17" s="15">
        <v>52</v>
      </c>
      <c r="H17" t="str">
        <f t="shared" si="0"/>
        <v>Grade 3 Girls Laurier Heights B</v>
      </c>
      <c r="I17">
        <f>COUNTIF('Point Totals by Grade-Gender'!A:A,'Team Points Summary'!H17)</f>
        <v>1</v>
      </c>
    </row>
    <row r="18" spans="1:9" ht="15">
      <c r="A18" s="15">
        <v>15</v>
      </c>
      <c r="B18" s="15" t="s">
        <v>201</v>
      </c>
      <c r="C18" s="15">
        <v>152</v>
      </c>
      <c r="D18" s="15">
        <v>32</v>
      </c>
      <c r="E18" s="15">
        <v>43</v>
      </c>
      <c r="F18" s="15">
        <v>77</v>
      </c>
      <c r="H18" t="str">
        <f t="shared" si="0"/>
        <v>Grade 3 Girls Pine Street A</v>
      </c>
      <c r="I18">
        <f>COUNTIF('Point Totals by Grade-Gender'!A:A,'Team Points Summary'!H18)</f>
        <v>1</v>
      </c>
    </row>
    <row r="19" spans="1:9" ht="15">
      <c r="A19" s="15">
        <v>16</v>
      </c>
      <c r="B19" s="15" t="s">
        <v>260</v>
      </c>
      <c r="C19" s="15">
        <v>171</v>
      </c>
      <c r="D19" s="15">
        <v>45</v>
      </c>
      <c r="E19" s="15">
        <v>50</v>
      </c>
      <c r="F19" s="15">
        <v>76</v>
      </c>
      <c r="H19" t="str">
        <f t="shared" si="0"/>
        <v>Grade 3 Girls Strathcona Christian Ac B</v>
      </c>
      <c r="I19">
        <f>COUNTIF('Point Totals by Grade-Gender'!A:A,'Team Points Summary'!H19)</f>
        <v>1</v>
      </c>
    </row>
    <row r="20" spans="1:9" ht="15">
      <c r="A20" s="15">
        <v>17</v>
      </c>
      <c r="B20" s="15" t="s">
        <v>257</v>
      </c>
      <c r="C20" s="15">
        <v>175</v>
      </c>
      <c r="D20" s="15">
        <v>38</v>
      </c>
      <c r="E20" s="15">
        <v>67</v>
      </c>
      <c r="F20" s="15">
        <v>70</v>
      </c>
      <c r="H20" t="str">
        <f t="shared" si="0"/>
        <v>Grade 3 Girls Centennial A</v>
      </c>
      <c r="I20">
        <f>COUNTIF('Point Totals by Grade-Gender'!A:A,'Team Points Summary'!H20)</f>
        <v>1</v>
      </c>
    </row>
    <row r="21" spans="1:9" ht="15">
      <c r="A21" s="15">
        <v>18</v>
      </c>
      <c r="B21" s="15" t="s">
        <v>220</v>
      </c>
      <c r="C21" s="15">
        <v>177</v>
      </c>
      <c r="D21" s="15">
        <v>34</v>
      </c>
      <c r="E21" s="15">
        <v>59</v>
      </c>
      <c r="F21" s="15">
        <v>84</v>
      </c>
      <c r="H21" t="str">
        <f t="shared" si="0"/>
        <v>Grade 3 Girls Rio Terrace B</v>
      </c>
      <c r="I21">
        <f>COUNTIF('Point Totals by Grade-Gender'!A:A,'Team Points Summary'!H21)</f>
        <v>1</v>
      </c>
    </row>
    <row r="22" spans="1:9" ht="15">
      <c r="A22" s="15">
        <v>19</v>
      </c>
      <c r="B22" s="15" t="s">
        <v>206</v>
      </c>
      <c r="C22" s="15">
        <v>194</v>
      </c>
      <c r="D22" s="15">
        <v>47</v>
      </c>
      <c r="E22" s="15">
        <v>72</v>
      </c>
      <c r="F22" s="15">
        <v>75</v>
      </c>
      <c r="H22" t="str">
        <f t="shared" si="0"/>
        <v>Grade 3 Girls McKernan A</v>
      </c>
      <c r="I22">
        <f>COUNTIF('Point Totals by Grade-Gender'!A:A,'Team Points Summary'!H22)</f>
        <v>1</v>
      </c>
    </row>
    <row r="23" spans="1:9" ht="15">
      <c r="A23" s="15">
        <v>20</v>
      </c>
      <c r="B23" s="15" t="s">
        <v>236</v>
      </c>
      <c r="C23" s="15">
        <v>198</v>
      </c>
      <c r="D23" s="15">
        <v>48</v>
      </c>
      <c r="E23" s="15">
        <v>64</v>
      </c>
      <c r="F23" s="15">
        <v>86</v>
      </c>
      <c r="H23" t="str">
        <f t="shared" si="0"/>
        <v>Grade 3 Girls Crestwood A</v>
      </c>
      <c r="I23">
        <f>COUNTIF('Point Totals by Grade-Gender'!A:A,'Team Points Summary'!H23)</f>
        <v>1</v>
      </c>
    </row>
    <row r="24" spans="1:9" ht="15">
      <c r="A24" s="15">
        <v>21</v>
      </c>
      <c r="B24" s="15" t="s">
        <v>232</v>
      </c>
      <c r="C24" s="15">
        <v>207</v>
      </c>
      <c r="D24" s="15">
        <v>18</v>
      </c>
      <c r="E24" s="15">
        <v>66</v>
      </c>
      <c r="F24" s="15">
        <v>123</v>
      </c>
      <c r="H24" t="str">
        <f t="shared" si="0"/>
        <v>Grade 3 Girls Lymburn A</v>
      </c>
      <c r="I24">
        <f>COUNTIF('Point Totals by Grade-Gender'!A:A,'Team Points Summary'!H24)</f>
        <v>1</v>
      </c>
    </row>
    <row r="25" spans="1:9" ht="15">
      <c r="A25" s="15">
        <v>22</v>
      </c>
      <c r="B25" s="15" t="s">
        <v>248</v>
      </c>
      <c r="C25" s="15">
        <v>216</v>
      </c>
      <c r="D25" s="15">
        <v>69</v>
      </c>
      <c r="E25" s="15">
        <v>73</v>
      </c>
      <c r="F25" s="15">
        <v>74</v>
      </c>
      <c r="H25" t="str">
        <f t="shared" si="0"/>
        <v>Grade 3 Girls Earl Buxton B</v>
      </c>
      <c r="I25">
        <f>COUNTIF('Point Totals by Grade-Gender'!A:A,'Team Points Summary'!H25)</f>
        <v>1</v>
      </c>
    </row>
    <row r="26" spans="1:9" ht="15">
      <c r="A26" s="15">
        <v>23</v>
      </c>
      <c r="B26" s="15" t="s">
        <v>214</v>
      </c>
      <c r="C26" s="15">
        <v>225</v>
      </c>
      <c r="D26" s="15">
        <v>63</v>
      </c>
      <c r="E26" s="15">
        <v>65</v>
      </c>
      <c r="F26" s="15">
        <v>97</v>
      </c>
      <c r="H26" t="str">
        <f t="shared" si="0"/>
        <v>Grade 3 Girls Michael A. Kostek B</v>
      </c>
      <c r="I26">
        <f>COUNTIF('Point Totals by Grade-Gender'!A:A,'Team Points Summary'!H26)</f>
        <v>1</v>
      </c>
    </row>
    <row r="27" spans="1:9" ht="15">
      <c r="A27" s="15">
        <v>24</v>
      </c>
      <c r="B27" s="15" t="s">
        <v>217</v>
      </c>
      <c r="C27" s="15">
        <v>226</v>
      </c>
      <c r="D27" s="15">
        <v>56</v>
      </c>
      <c r="E27" s="15">
        <v>82</v>
      </c>
      <c r="F27" s="15">
        <v>88</v>
      </c>
      <c r="H27" t="str">
        <f t="shared" si="0"/>
        <v>Grade 3 Girls George P. Nicholson B</v>
      </c>
      <c r="I27">
        <f>COUNTIF('Point Totals by Grade-Gender'!A:A,'Team Points Summary'!H27)</f>
        <v>1</v>
      </c>
    </row>
    <row r="28" spans="1:9" ht="15">
      <c r="A28" s="15">
        <v>25</v>
      </c>
      <c r="B28" s="15" t="s">
        <v>258</v>
      </c>
      <c r="C28" s="15">
        <v>227</v>
      </c>
      <c r="D28" s="15">
        <v>6</v>
      </c>
      <c r="E28" s="15">
        <v>108</v>
      </c>
      <c r="F28" s="15">
        <v>113</v>
      </c>
      <c r="H28" t="str">
        <f t="shared" si="0"/>
        <v>Grade 3 Girls Win Ferguson A</v>
      </c>
      <c r="I28">
        <f>COUNTIF('Point Totals by Grade-Gender'!A:A,'Team Points Summary'!H28)</f>
        <v>1</v>
      </c>
    </row>
    <row r="29" spans="1:9" ht="15">
      <c r="A29" s="15">
        <v>26</v>
      </c>
      <c r="B29" s="15" t="s">
        <v>239</v>
      </c>
      <c r="C29" s="15">
        <v>254</v>
      </c>
      <c r="D29" s="15">
        <v>80</v>
      </c>
      <c r="E29" s="15">
        <v>81</v>
      </c>
      <c r="F29" s="15">
        <v>93</v>
      </c>
      <c r="H29" t="str">
        <f aca="true" t="shared" si="1" ref="H29:H37">CONCATENATE("Grade 3 Girls ",B29)</f>
        <v>Grade 3 Girls McKernan B</v>
      </c>
      <c r="I29">
        <f>COUNTIF('Point Totals by Grade-Gender'!A:A,'Team Points Summary'!H29)</f>
        <v>1</v>
      </c>
    </row>
    <row r="30" spans="1:9" ht="15">
      <c r="A30" s="15">
        <v>27</v>
      </c>
      <c r="B30" s="15" t="s">
        <v>266</v>
      </c>
      <c r="C30" s="15">
        <v>274</v>
      </c>
      <c r="D30" s="15">
        <v>89</v>
      </c>
      <c r="E30" s="15">
        <v>91</v>
      </c>
      <c r="F30" s="15">
        <v>94</v>
      </c>
      <c r="H30" t="str">
        <f t="shared" si="1"/>
        <v>Grade 3 Girls Centennial B</v>
      </c>
      <c r="I30">
        <f>COUNTIF('Point Totals by Grade-Gender'!A:A,'Team Points Summary'!H30)</f>
        <v>1</v>
      </c>
    </row>
    <row r="31" spans="1:9" ht="15">
      <c r="A31" s="15">
        <v>28</v>
      </c>
      <c r="B31" s="15" t="s">
        <v>276</v>
      </c>
      <c r="C31" s="15">
        <v>289</v>
      </c>
      <c r="D31" s="15">
        <v>79</v>
      </c>
      <c r="E31" s="15">
        <v>96</v>
      </c>
      <c r="F31" s="15">
        <v>114</v>
      </c>
      <c r="H31" t="str">
        <f t="shared" si="1"/>
        <v>Grade 3 Girls Strathcona Christian Ac C</v>
      </c>
      <c r="I31">
        <f>COUNTIF('Point Totals by Grade-Gender'!A:A,'Team Points Summary'!H31)</f>
        <v>1</v>
      </c>
    </row>
    <row r="32" spans="1:9" ht="15">
      <c r="A32" s="15">
        <v>29</v>
      </c>
      <c r="B32" s="15" t="s">
        <v>230</v>
      </c>
      <c r="C32" s="15">
        <v>292</v>
      </c>
      <c r="D32" s="15">
        <v>78</v>
      </c>
      <c r="E32" s="15">
        <v>103</v>
      </c>
      <c r="F32" s="15">
        <v>111</v>
      </c>
      <c r="H32" t="str">
        <f t="shared" si="1"/>
        <v>Grade 3 Girls Pine Street B</v>
      </c>
      <c r="I32">
        <f>COUNTIF('Point Totals by Grade-Gender'!A:A,'Team Points Summary'!H32)</f>
        <v>1</v>
      </c>
    </row>
    <row r="33" spans="1:9" ht="15">
      <c r="A33" s="15">
        <v>30</v>
      </c>
      <c r="B33" s="15" t="s">
        <v>222</v>
      </c>
      <c r="C33" s="15">
        <v>297</v>
      </c>
      <c r="D33" s="15">
        <v>87</v>
      </c>
      <c r="E33" s="15">
        <v>90</v>
      </c>
      <c r="F33" s="15">
        <v>120</v>
      </c>
      <c r="H33" t="str">
        <f t="shared" si="1"/>
        <v>Grade 3 Girls Uncas A</v>
      </c>
      <c r="I33">
        <f>COUNTIF('Point Totals by Grade-Gender'!A:A,'Team Points Summary'!H33)</f>
        <v>1</v>
      </c>
    </row>
    <row r="34" spans="1:9" ht="15">
      <c r="A34" s="15">
        <v>31</v>
      </c>
      <c r="B34" s="15" t="s">
        <v>246</v>
      </c>
      <c r="C34" s="15">
        <v>309</v>
      </c>
      <c r="D34" s="15">
        <v>92</v>
      </c>
      <c r="E34" s="15">
        <v>107</v>
      </c>
      <c r="F34" s="15">
        <v>110</v>
      </c>
      <c r="H34" t="str">
        <f t="shared" si="1"/>
        <v>Grade 3 Girls Crestwood B</v>
      </c>
      <c r="I34">
        <f>COUNTIF('Point Totals by Grade-Gender'!A:A,'Team Points Summary'!H34)</f>
        <v>1</v>
      </c>
    </row>
    <row r="35" spans="1:9" ht="15">
      <c r="A35" s="15">
        <v>32</v>
      </c>
      <c r="B35" s="15" t="s">
        <v>241</v>
      </c>
      <c r="C35" s="15">
        <v>310</v>
      </c>
      <c r="D35" s="15">
        <v>95</v>
      </c>
      <c r="E35" s="15">
        <v>106</v>
      </c>
      <c r="F35" s="15">
        <v>109</v>
      </c>
      <c r="H35" t="str">
        <f t="shared" si="1"/>
        <v>Grade 3 Girls George P. Nicholson C</v>
      </c>
      <c r="I35">
        <f>COUNTIF('Point Totals by Grade-Gender'!A:A,'Team Points Summary'!H35)</f>
        <v>1</v>
      </c>
    </row>
    <row r="36" spans="1:9" ht="15">
      <c r="A36" s="15">
        <v>33</v>
      </c>
      <c r="B36" s="15" t="s">
        <v>251</v>
      </c>
      <c r="C36" s="15">
        <v>321</v>
      </c>
      <c r="D36" s="15">
        <v>99</v>
      </c>
      <c r="E36" s="15">
        <v>101</v>
      </c>
      <c r="F36" s="15">
        <v>121</v>
      </c>
      <c r="H36" t="str">
        <f t="shared" si="1"/>
        <v>Grade 3 Girls McKernan C</v>
      </c>
      <c r="I36">
        <f>COUNTIF('Point Totals by Grade-Gender'!A:A,'Team Points Summary'!H36)</f>
        <v>1</v>
      </c>
    </row>
    <row r="37" spans="1:9" ht="15">
      <c r="A37" s="15">
        <v>34</v>
      </c>
      <c r="B37" s="15" t="s">
        <v>224</v>
      </c>
      <c r="C37" s="15">
        <v>330</v>
      </c>
      <c r="D37" s="15">
        <v>85</v>
      </c>
      <c r="E37" s="15">
        <v>119</v>
      </c>
      <c r="F37" s="15">
        <v>126</v>
      </c>
      <c r="H37" t="str">
        <f t="shared" si="1"/>
        <v>Grade 3 Girls Rio Terrace C</v>
      </c>
      <c r="I37">
        <f>COUNTIF('Point Totals by Grade-Gender'!A:A,'Team Points Summary'!H37)</f>
        <v>1</v>
      </c>
    </row>
    <row r="38" spans="3:9" ht="12.75">
      <c r="C38">
        <f>SUM(C4:C37)</f>
        <v>6126</v>
      </c>
      <c r="H38" s="1" t="s">
        <v>103</v>
      </c>
      <c r="I38">
        <f>COUNTIF('Point Totals by Grade-Gender'!A:A,'Team Points Summary'!H38)</f>
        <v>1</v>
      </c>
    </row>
    <row r="39" ht="12.75">
      <c r="H39" s="1"/>
    </row>
    <row r="40" ht="12.75">
      <c r="A40" s="1" t="s">
        <v>406</v>
      </c>
    </row>
    <row r="41" spans="1:9" ht="15">
      <c r="A41" s="16">
        <v>1</v>
      </c>
      <c r="B41" s="16" t="s">
        <v>199</v>
      </c>
      <c r="C41" s="16">
        <v>14</v>
      </c>
      <c r="D41" s="16">
        <v>3</v>
      </c>
      <c r="E41" s="16">
        <v>5</v>
      </c>
      <c r="F41" s="16">
        <v>6</v>
      </c>
      <c r="H41" t="str">
        <f>CONCATENATE("Grade 3 Boys ",B41)</f>
        <v>Grade 3 Boys Michael A. Kostek A</v>
      </c>
      <c r="I41">
        <f>COUNTIF('Point Totals by Grade-Gender'!A:A,'Team Points Summary'!H41)</f>
        <v>1</v>
      </c>
    </row>
    <row r="42" spans="1:9" ht="15">
      <c r="A42" s="16">
        <v>2</v>
      </c>
      <c r="B42" s="16" t="s">
        <v>209</v>
      </c>
      <c r="C42" s="16">
        <v>41</v>
      </c>
      <c r="D42" s="16">
        <v>9</v>
      </c>
      <c r="E42" s="16">
        <v>13</v>
      </c>
      <c r="F42" s="16">
        <v>19</v>
      </c>
      <c r="H42" t="str">
        <f aca="true" t="shared" si="2" ref="H42:H82">CONCATENATE("Grade 3 Boys ",B42)</f>
        <v>Grade 3 Boys Brander Gardens A</v>
      </c>
      <c r="I42">
        <f>COUNTIF('Point Totals by Grade-Gender'!A:A,'Team Points Summary'!H42)</f>
        <v>1</v>
      </c>
    </row>
    <row r="43" spans="1:9" ht="15">
      <c r="A43" s="16">
        <v>3</v>
      </c>
      <c r="B43" s="16" t="s">
        <v>201</v>
      </c>
      <c r="C43" s="16">
        <v>60</v>
      </c>
      <c r="D43" s="16">
        <v>15</v>
      </c>
      <c r="E43" s="16">
        <v>20</v>
      </c>
      <c r="F43" s="16">
        <v>25</v>
      </c>
      <c r="H43" t="str">
        <f t="shared" si="2"/>
        <v>Grade 3 Boys Pine Street A</v>
      </c>
      <c r="I43">
        <f>COUNTIF('Point Totals by Grade-Gender'!A:A,'Team Points Summary'!H43)</f>
        <v>1</v>
      </c>
    </row>
    <row r="44" spans="1:9" ht="15">
      <c r="A44" s="16">
        <v>4</v>
      </c>
      <c r="B44" s="16" t="s">
        <v>371</v>
      </c>
      <c r="C44" s="16">
        <v>61</v>
      </c>
      <c r="D44" s="16">
        <v>4</v>
      </c>
      <c r="E44" s="16">
        <v>26</v>
      </c>
      <c r="F44" s="16">
        <v>31</v>
      </c>
      <c r="H44" t="str">
        <f t="shared" si="2"/>
        <v>Grade 3 Boys Laurier Heights A</v>
      </c>
      <c r="I44">
        <f>COUNTIF('Point Totals by Grade-Gender'!A:A,'Team Points Summary'!H44)</f>
        <v>1</v>
      </c>
    </row>
    <row r="45" spans="1:9" ht="15">
      <c r="A45" s="16">
        <v>5</v>
      </c>
      <c r="B45" s="16" t="s">
        <v>200</v>
      </c>
      <c r="C45" s="16">
        <v>63</v>
      </c>
      <c r="D45" s="16">
        <v>11</v>
      </c>
      <c r="E45" s="16">
        <v>17</v>
      </c>
      <c r="F45" s="16">
        <v>35</v>
      </c>
      <c r="H45" t="str">
        <f t="shared" si="2"/>
        <v>Grade 3 Boys George P. Nicholson A</v>
      </c>
      <c r="I45">
        <f>COUNTIF('Point Totals by Grade-Gender'!A:A,'Team Points Summary'!H45)</f>
        <v>1</v>
      </c>
    </row>
    <row r="46" spans="1:9" ht="15">
      <c r="A46" s="16">
        <v>6</v>
      </c>
      <c r="B46" s="16" t="s">
        <v>203</v>
      </c>
      <c r="C46" s="16">
        <v>76</v>
      </c>
      <c r="D46" s="16">
        <v>7</v>
      </c>
      <c r="E46" s="16">
        <v>21</v>
      </c>
      <c r="F46" s="16">
        <v>48</v>
      </c>
      <c r="H46" t="str">
        <f t="shared" si="2"/>
        <v>Grade 3 Boys Brookside A</v>
      </c>
      <c r="I46">
        <f>COUNTIF('Point Totals by Grade-Gender'!A:A,'Team Points Summary'!H46)</f>
        <v>1</v>
      </c>
    </row>
    <row r="47" spans="1:9" ht="15">
      <c r="A47" s="16">
        <v>7</v>
      </c>
      <c r="B47" s="16" t="s">
        <v>205</v>
      </c>
      <c r="C47" s="16">
        <v>79</v>
      </c>
      <c r="D47" s="16">
        <v>22</v>
      </c>
      <c r="E47" s="16">
        <v>24</v>
      </c>
      <c r="F47" s="16">
        <v>33</v>
      </c>
      <c r="H47" t="str">
        <f t="shared" si="2"/>
        <v>Grade 3 Boys Rio Terrace A</v>
      </c>
      <c r="I47">
        <f>COUNTIF('Point Totals by Grade-Gender'!A:A,'Team Points Summary'!H47)</f>
        <v>1</v>
      </c>
    </row>
    <row r="48" spans="1:9" ht="15">
      <c r="A48" s="16">
        <v>8</v>
      </c>
      <c r="B48" s="16" t="s">
        <v>207</v>
      </c>
      <c r="C48" s="16">
        <v>94</v>
      </c>
      <c r="D48" s="16">
        <v>2</v>
      </c>
      <c r="E48" s="16">
        <v>8</v>
      </c>
      <c r="F48" s="16">
        <v>84</v>
      </c>
      <c r="H48" t="str">
        <f t="shared" si="2"/>
        <v>Grade 3 Boys Parkallen A</v>
      </c>
      <c r="I48">
        <f>COUNTIF('Point Totals by Grade-Gender'!A:A,'Team Points Summary'!H48)</f>
        <v>1</v>
      </c>
    </row>
    <row r="49" spans="1:9" ht="15">
      <c r="A49" s="16">
        <v>9</v>
      </c>
      <c r="B49" s="16" t="s">
        <v>231</v>
      </c>
      <c r="C49" s="16">
        <v>101</v>
      </c>
      <c r="D49" s="16">
        <v>23</v>
      </c>
      <c r="E49" s="16">
        <v>27</v>
      </c>
      <c r="F49" s="16">
        <v>51</v>
      </c>
      <c r="H49" t="str">
        <f t="shared" si="2"/>
        <v>Grade 3 Boys Earl Buxton A</v>
      </c>
      <c r="I49">
        <f>COUNTIF('Point Totals by Grade-Gender'!A:A,'Team Points Summary'!H49)</f>
        <v>1</v>
      </c>
    </row>
    <row r="50" spans="1:9" ht="15">
      <c r="A50" s="16">
        <v>10</v>
      </c>
      <c r="B50" s="16" t="s">
        <v>253</v>
      </c>
      <c r="C50" s="16">
        <v>113</v>
      </c>
      <c r="D50" s="16">
        <v>29</v>
      </c>
      <c r="E50" s="16">
        <v>30</v>
      </c>
      <c r="F50" s="16">
        <v>54</v>
      </c>
      <c r="H50" t="str">
        <f t="shared" si="2"/>
        <v>Grade 3 Boys Patricia Heights A</v>
      </c>
      <c r="I50">
        <f>COUNTIF('Point Totals by Grade-Gender'!A:A,'Team Points Summary'!H50)</f>
        <v>1</v>
      </c>
    </row>
    <row r="51" spans="1:9" ht="15">
      <c r="A51" s="16">
        <v>11</v>
      </c>
      <c r="B51" s="16" t="s">
        <v>373</v>
      </c>
      <c r="C51" s="16">
        <v>124</v>
      </c>
      <c r="D51" s="16">
        <v>38</v>
      </c>
      <c r="E51" s="16">
        <v>41</v>
      </c>
      <c r="F51" s="16">
        <v>45</v>
      </c>
      <c r="H51" t="str">
        <f t="shared" si="2"/>
        <v>Grade 3 Boys Laurier Heights B</v>
      </c>
      <c r="I51">
        <f>COUNTIF('Point Totals by Grade-Gender'!A:A,'Team Points Summary'!H51)</f>
        <v>1</v>
      </c>
    </row>
    <row r="52" spans="1:9" ht="15">
      <c r="A52" s="16">
        <v>12</v>
      </c>
      <c r="B52" s="16" t="s">
        <v>206</v>
      </c>
      <c r="C52" s="16">
        <v>135</v>
      </c>
      <c r="D52" s="16">
        <v>12</v>
      </c>
      <c r="E52" s="16">
        <v>59</v>
      </c>
      <c r="F52" s="16">
        <v>64</v>
      </c>
      <c r="H52" t="str">
        <f t="shared" si="2"/>
        <v>Grade 3 Boys McKernan A</v>
      </c>
      <c r="I52">
        <f>COUNTIF('Point Totals by Grade-Gender'!A:A,'Team Points Summary'!H52)</f>
        <v>1</v>
      </c>
    </row>
    <row r="53" spans="1:9" ht="15">
      <c r="A53" s="16">
        <v>13</v>
      </c>
      <c r="B53" s="16" t="s">
        <v>214</v>
      </c>
      <c r="C53" s="16">
        <v>138</v>
      </c>
      <c r="D53" s="16">
        <v>16</v>
      </c>
      <c r="E53" s="16">
        <v>55</v>
      </c>
      <c r="F53" s="16">
        <v>67</v>
      </c>
      <c r="H53" t="str">
        <f t="shared" si="2"/>
        <v>Grade 3 Boys Michael A. Kostek B</v>
      </c>
      <c r="I53">
        <f>COUNTIF('Point Totals by Grade-Gender'!A:A,'Team Points Summary'!H53)</f>
        <v>1</v>
      </c>
    </row>
    <row r="54" spans="1:9" ht="15">
      <c r="A54" s="16">
        <v>14</v>
      </c>
      <c r="B54" s="16" t="s">
        <v>212</v>
      </c>
      <c r="C54" s="16">
        <v>144</v>
      </c>
      <c r="D54" s="16">
        <v>34</v>
      </c>
      <c r="E54" s="16">
        <v>44</v>
      </c>
      <c r="F54" s="16">
        <v>66</v>
      </c>
      <c r="H54" t="str">
        <f t="shared" si="2"/>
        <v>Grade 3 Boys Belgravia A</v>
      </c>
      <c r="I54">
        <f>COUNTIF('Point Totals by Grade-Gender'!A:A,'Team Points Summary'!H54)</f>
        <v>1</v>
      </c>
    </row>
    <row r="55" spans="1:9" ht="15">
      <c r="A55" s="16">
        <v>15</v>
      </c>
      <c r="B55" s="16" t="s">
        <v>227</v>
      </c>
      <c r="C55" s="16">
        <v>172</v>
      </c>
      <c r="D55" s="16">
        <v>39</v>
      </c>
      <c r="E55" s="16">
        <v>52</v>
      </c>
      <c r="F55" s="16">
        <v>81</v>
      </c>
      <c r="H55" t="str">
        <f t="shared" si="2"/>
        <v>Grade 3 Boys Brander Gardens B</v>
      </c>
      <c r="I55">
        <f>COUNTIF('Point Totals by Grade-Gender'!A:A,'Team Points Summary'!H55)</f>
        <v>1</v>
      </c>
    </row>
    <row r="56" spans="1:9" ht="15">
      <c r="A56" s="16">
        <v>16</v>
      </c>
      <c r="B56" s="16" t="s">
        <v>232</v>
      </c>
      <c r="C56" s="16">
        <v>186</v>
      </c>
      <c r="D56" s="16">
        <v>57</v>
      </c>
      <c r="E56" s="16">
        <v>60</v>
      </c>
      <c r="F56" s="16">
        <v>69</v>
      </c>
      <c r="H56" t="str">
        <f t="shared" si="2"/>
        <v>Grade 3 Boys Lymburn A</v>
      </c>
      <c r="I56">
        <f>COUNTIF('Point Totals by Grade-Gender'!A:A,'Team Points Summary'!H56)</f>
        <v>1</v>
      </c>
    </row>
    <row r="57" spans="1:9" ht="15">
      <c r="A57" s="16">
        <v>17</v>
      </c>
      <c r="B57" s="16" t="s">
        <v>372</v>
      </c>
      <c r="C57" s="16">
        <v>186</v>
      </c>
      <c r="D57" s="16">
        <v>28</v>
      </c>
      <c r="E57" s="16">
        <v>36</v>
      </c>
      <c r="F57" s="16">
        <v>122</v>
      </c>
      <c r="H57" t="str">
        <f t="shared" si="2"/>
        <v>Grade 3 Boys Holy Cross A</v>
      </c>
      <c r="I57">
        <f>COUNTIF('Point Totals by Grade-Gender'!A:A,'Team Points Summary'!H57)</f>
        <v>1</v>
      </c>
    </row>
    <row r="58" spans="1:9" ht="15">
      <c r="A58" s="16">
        <v>18</v>
      </c>
      <c r="B58" s="16" t="s">
        <v>248</v>
      </c>
      <c r="C58" s="16">
        <v>208</v>
      </c>
      <c r="D58" s="16">
        <v>61</v>
      </c>
      <c r="E58" s="16">
        <v>68</v>
      </c>
      <c r="F58" s="16">
        <v>79</v>
      </c>
      <c r="H58" t="str">
        <f t="shared" si="2"/>
        <v>Grade 3 Boys Earl Buxton B</v>
      </c>
      <c r="I58">
        <f>COUNTIF('Point Totals by Grade-Gender'!A:A,'Team Points Summary'!H58)</f>
        <v>1</v>
      </c>
    </row>
    <row r="59" spans="1:9" ht="15">
      <c r="A59" s="16">
        <v>19</v>
      </c>
      <c r="B59" s="16" t="s">
        <v>273</v>
      </c>
      <c r="C59" s="16">
        <v>220</v>
      </c>
      <c r="D59" s="16">
        <v>56</v>
      </c>
      <c r="E59" s="16">
        <v>73</v>
      </c>
      <c r="F59" s="16">
        <v>91</v>
      </c>
      <c r="H59" t="str">
        <f t="shared" si="2"/>
        <v>Grade 3 Boys Westbrook A</v>
      </c>
      <c r="I59">
        <f>COUNTIF('Point Totals by Grade-Gender'!A:A,'Team Points Summary'!H59)</f>
        <v>1</v>
      </c>
    </row>
    <row r="60" spans="1:9" ht="15">
      <c r="A60" s="16">
        <v>20</v>
      </c>
      <c r="B60" s="16" t="s">
        <v>225</v>
      </c>
      <c r="C60" s="16">
        <v>232</v>
      </c>
      <c r="D60" s="16">
        <v>65</v>
      </c>
      <c r="E60" s="16">
        <v>75</v>
      </c>
      <c r="F60" s="16">
        <v>92</v>
      </c>
      <c r="H60" t="str">
        <f t="shared" si="2"/>
        <v>Grade 3 Boys Strathcona Christian Ac A</v>
      </c>
      <c r="I60">
        <f>COUNTIF('Point Totals by Grade-Gender'!A:A,'Team Points Summary'!H60)</f>
        <v>1</v>
      </c>
    </row>
    <row r="61" spans="1:9" ht="15">
      <c r="A61" s="16">
        <v>21</v>
      </c>
      <c r="B61" s="16" t="s">
        <v>217</v>
      </c>
      <c r="C61" s="16">
        <v>233</v>
      </c>
      <c r="D61" s="16">
        <v>49</v>
      </c>
      <c r="E61" s="16">
        <v>88</v>
      </c>
      <c r="F61" s="16">
        <v>96</v>
      </c>
      <c r="H61" t="str">
        <f t="shared" si="2"/>
        <v>Grade 3 Boys George P. Nicholson B</v>
      </c>
      <c r="I61">
        <f>COUNTIF('Point Totals by Grade-Gender'!A:A,'Team Points Summary'!H61)</f>
        <v>1</v>
      </c>
    </row>
    <row r="62" spans="1:9" ht="15">
      <c r="A62" s="16">
        <v>22</v>
      </c>
      <c r="B62" s="16" t="s">
        <v>230</v>
      </c>
      <c r="C62" s="16">
        <v>233</v>
      </c>
      <c r="D62" s="16">
        <v>62</v>
      </c>
      <c r="E62" s="16">
        <v>72</v>
      </c>
      <c r="F62" s="16">
        <v>99</v>
      </c>
      <c r="H62" t="str">
        <f t="shared" si="2"/>
        <v>Grade 3 Boys Pine Street B</v>
      </c>
      <c r="I62">
        <f>COUNTIF('Point Totals by Grade-Gender'!A:A,'Team Points Summary'!H62)</f>
        <v>1</v>
      </c>
    </row>
    <row r="63" spans="1:9" ht="15">
      <c r="A63" s="16">
        <v>23</v>
      </c>
      <c r="B63" s="16" t="s">
        <v>216</v>
      </c>
      <c r="C63" s="16">
        <v>238</v>
      </c>
      <c r="D63" s="16">
        <v>37</v>
      </c>
      <c r="E63" s="16">
        <v>63</v>
      </c>
      <c r="F63" s="16">
        <v>138</v>
      </c>
      <c r="H63" t="str">
        <f t="shared" si="2"/>
        <v>Grade 3 Boys Malmo A</v>
      </c>
      <c r="I63">
        <f>COUNTIF('Point Totals by Grade-Gender'!A:A,'Team Points Summary'!H63)</f>
        <v>1</v>
      </c>
    </row>
    <row r="64" spans="1:9" ht="15">
      <c r="A64" s="16">
        <v>24</v>
      </c>
      <c r="B64" s="16" t="s">
        <v>229</v>
      </c>
      <c r="C64" s="16">
        <v>239</v>
      </c>
      <c r="D64" s="16">
        <v>47</v>
      </c>
      <c r="E64" s="16">
        <v>76</v>
      </c>
      <c r="F64" s="16">
        <v>116</v>
      </c>
      <c r="H64" t="str">
        <f t="shared" si="2"/>
        <v>Grade 3 Boys Meadowlark Christian A</v>
      </c>
      <c r="I64">
        <f>COUNTIF('Point Totals by Grade-Gender'!A:A,'Team Points Summary'!H64)</f>
        <v>1</v>
      </c>
    </row>
    <row r="65" spans="1:9" ht="15">
      <c r="A65" s="16">
        <v>25</v>
      </c>
      <c r="B65" s="16" t="s">
        <v>257</v>
      </c>
      <c r="C65" s="16">
        <v>257</v>
      </c>
      <c r="D65" s="16">
        <v>70</v>
      </c>
      <c r="E65" s="16">
        <v>83</v>
      </c>
      <c r="F65" s="16">
        <v>104</v>
      </c>
      <c r="H65" t="str">
        <f t="shared" si="2"/>
        <v>Grade 3 Boys Centennial A</v>
      </c>
      <c r="I65">
        <f>COUNTIF('Point Totals by Grade-Gender'!A:A,'Team Points Summary'!H65)</f>
        <v>1</v>
      </c>
    </row>
    <row r="66" spans="1:9" ht="15">
      <c r="A66" s="16">
        <v>26</v>
      </c>
      <c r="B66" s="16" t="s">
        <v>267</v>
      </c>
      <c r="C66" s="16">
        <v>263</v>
      </c>
      <c r="D66" s="16">
        <v>80</v>
      </c>
      <c r="E66" s="16">
        <v>86</v>
      </c>
      <c r="F66" s="16">
        <v>97</v>
      </c>
      <c r="H66" t="str">
        <f t="shared" si="2"/>
        <v>Grade 3 Boys Earl Buxton C</v>
      </c>
      <c r="I66">
        <f>COUNTIF('Point Totals by Grade-Gender'!A:A,'Team Points Summary'!H66)</f>
        <v>1</v>
      </c>
    </row>
    <row r="67" spans="1:9" ht="15">
      <c r="A67" s="16">
        <v>27</v>
      </c>
      <c r="B67" s="16" t="s">
        <v>220</v>
      </c>
      <c r="C67" s="16">
        <v>274</v>
      </c>
      <c r="D67" s="16">
        <v>74</v>
      </c>
      <c r="E67" s="16">
        <v>98</v>
      </c>
      <c r="F67" s="16">
        <v>102</v>
      </c>
      <c r="H67" t="str">
        <f t="shared" si="2"/>
        <v>Grade 3 Boys Rio Terrace B</v>
      </c>
      <c r="I67">
        <f>COUNTIF('Point Totals by Grade-Gender'!A:A,'Team Points Summary'!H67)</f>
        <v>1</v>
      </c>
    </row>
    <row r="68" spans="1:9" ht="15">
      <c r="A68" s="16">
        <v>28</v>
      </c>
      <c r="B68" s="16" t="s">
        <v>239</v>
      </c>
      <c r="C68" s="16">
        <v>288</v>
      </c>
      <c r="D68" s="16">
        <v>78</v>
      </c>
      <c r="E68" s="16">
        <v>93</v>
      </c>
      <c r="F68" s="16">
        <v>117</v>
      </c>
      <c r="H68" t="str">
        <f aca="true" t="shared" si="3" ref="H68:H81">CONCATENATE("Grade 3 Boys ",B68)</f>
        <v>Grade 3 Boys McKernan B</v>
      </c>
      <c r="I68">
        <f>COUNTIF('Point Totals by Grade-Gender'!A:A,'Team Points Summary'!H68)</f>
        <v>1</v>
      </c>
    </row>
    <row r="69" spans="1:9" ht="15">
      <c r="A69" s="16">
        <v>29</v>
      </c>
      <c r="B69" s="16" t="s">
        <v>374</v>
      </c>
      <c r="C69" s="16">
        <v>313</v>
      </c>
      <c r="D69" s="16">
        <v>82</v>
      </c>
      <c r="E69" s="16">
        <v>106</v>
      </c>
      <c r="F69" s="16">
        <v>125</v>
      </c>
      <c r="H69" t="str">
        <f t="shared" si="3"/>
        <v>Grade 3 Boys Laurier Heights C</v>
      </c>
      <c r="I69">
        <f>COUNTIF('Point Totals by Grade-Gender'!A:A,'Team Points Summary'!H69)</f>
        <v>1</v>
      </c>
    </row>
    <row r="70" spans="1:9" ht="15">
      <c r="A70" s="16">
        <v>30</v>
      </c>
      <c r="B70" s="16" t="s">
        <v>241</v>
      </c>
      <c r="C70" s="16">
        <v>317</v>
      </c>
      <c r="D70" s="16">
        <v>101</v>
      </c>
      <c r="E70" s="16">
        <v>105</v>
      </c>
      <c r="F70" s="16">
        <v>111</v>
      </c>
      <c r="H70" t="str">
        <f t="shared" si="3"/>
        <v>Grade 3 Boys George P. Nicholson C</v>
      </c>
      <c r="I70">
        <f>COUNTIF('Point Totals by Grade-Gender'!A:A,'Team Points Summary'!H70)</f>
        <v>1</v>
      </c>
    </row>
    <row r="71" spans="1:9" ht="15">
      <c r="A71" s="16">
        <v>31</v>
      </c>
      <c r="B71" s="16" t="s">
        <v>236</v>
      </c>
      <c r="C71" s="16">
        <v>327</v>
      </c>
      <c r="D71" s="16">
        <v>90</v>
      </c>
      <c r="E71" s="16">
        <v>103</v>
      </c>
      <c r="F71" s="16">
        <v>134</v>
      </c>
      <c r="H71" t="str">
        <f t="shared" si="3"/>
        <v>Grade 3 Boys Crestwood A</v>
      </c>
      <c r="I71">
        <f>COUNTIF('Point Totals by Grade-Gender'!A:A,'Team Points Summary'!H71)</f>
        <v>1</v>
      </c>
    </row>
    <row r="72" spans="1:9" ht="15">
      <c r="A72" s="16">
        <v>32</v>
      </c>
      <c r="B72" s="16" t="s">
        <v>260</v>
      </c>
      <c r="C72" s="16">
        <v>333</v>
      </c>
      <c r="D72" s="16">
        <v>107</v>
      </c>
      <c r="E72" s="16">
        <v>108</v>
      </c>
      <c r="F72" s="16">
        <v>118</v>
      </c>
      <c r="H72" t="str">
        <f t="shared" si="3"/>
        <v>Grade 3 Boys Strathcona Christian Ac B</v>
      </c>
      <c r="I72">
        <f>COUNTIF('Point Totals by Grade-Gender'!A:A,'Team Points Summary'!H72)</f>
        <v>1</v>
      </c>
    </row>
    <row r="73" spans="1:9" ht="15">
      <c r="A73" s="16">
        <v>33</v>
      </c>
      <c r="B73" s="16" t="s">
        <v>224</v>
      </c>
      <c r="C73" s="16">
        <v>349</v>
      </c>
      <c r="D73" s="16">
        <v>110</v>
      </c>
      <c r="E73" s="16">
        <v>119</v>
      </c>
      <c r="F73" s="16">
        <v>120</v>
      </c>
      <c r="H73" t="str">
        <f t="shared" si="3"/>
        <v>Grade 3 Boys Rio Terrace C</v>
      </c>
      <c r="I73">
        <f>COUNTIF('Point Totals by Grade-Gender'!A:A,'Team Points Summary'!H73)</f>
        <v>1</v>
      </c>
    </row>
    <row r="74" spans="1:9" ht="15">
      <c r="A74" s="16">
        <v>34</v>
      </c>
      <c r="B74" s="16" t="s">
        <v>266</v>
      </c>
      <c r="C74" s="16">
        <v>354</v>
      </c>
      <c r="D74" s="16">
        <v>113</v>
      </c>
      <c r="E74" s="16">
        <v>115</v>
      </c>
      <c r="F74" s="16">
        <v>126</v>
      </c>
      <c r="H74" t="str">
        <f t="shared" si="3"/>
        <v>Grade 3 Boys Centennial B</v>
      </c>
      <c r="I74">
        <f>COUNTIF('Point Totals by Grade-Gender'!A:A,'Team Points Summary'!H74)</f>
        <v>1</v>
      </c>
    </row>
    <row r="75" spans="1:9" ht="15">
      <c r="A75" s="16">
        <v>35</v>
      </c>
      <c r="B75" s="16" t="s">
        <v>235</v>
      </c>
      <c r="C75" s="16">
        <v>362</v>
      </c>
      <c r="D75" s="16">
        <v>85</v>
      </c>
      <c r="E75" s="16">
        <v>131</v>
      </c>
      <c r="F75" s="16">
        <v>146</v>
      </c>
      <c r="H75" t="str">
        <f t="shared" si="3"/>
        <v>Grade 3 Boys Michael A. Kostek C</v>
      </c>
      <c r="I75">
        <f>COUNTIF('Point Totals by Grade-Gender'!A:A,'Team Points Summary'!H75)</f>
        <v>1</v>
      </c>
    </row>
    <row r="76" spans="1:9" ht="15">
      <c r="A76" s="16">
        <v>36</v>
      </c>
      <c r="B76" s="16" t="s">
        <v>219</v>
      </c>
      <c r="C76" s="16">
        <v>373</v>
      </c>
      <c r="D76" s="16">
        <v>95</v>
      </c>
      <c r="E76" s="16">
        <v>133</v>
      </c>
      <c r="F76" s="16">
        <v>145</v>
      </c>
      <c r="H76" t="str">
        <f t="shared" si="3"/>
        <v>Grade 3 Boys Suzuki Charter A</v>
      </c>
      <c r="I76">
        <f>COUNTIF('Point Totals by Grade-Gender'!A:A,'Team Points Summary'!H76)</f>
        <v>1</v>
      </c>
    </row>
    <row r="77" spans="1:9" ht="15">
      <c r="A77" s="16">
        <v>37</v>
      </c>
      <c r="B77" s="16" t="s">
        <v>252</v>
      </c>
      <c r="C77" s="16">
        <v>401</v>
      </c>
      <c r="D77" s="16">
        <v>130</v>
      </c>
      <c r="E77" s="16">
        <v>135</v>
      </c>
      <c r="F77" s="16">
        <v>136</v>
      </c>
      <c r="H77" t="str">
        <f t="shared" si="3"/>
        <v>Grade 3 Boys Lymburn B</v>
      </c>
      <c r="I77">
        <f>COUNTIF('Point Totals by Grade-Gender'!A:A,'Team Points Summary'!H77)</f>
        <v>1</v>
      </c>
    </row>
    <row r="78" spans="1:9" ht="15">
      <c r="A78" s="16">
        <v>38</v>
      </c>
      <c r="B78" s="16" t="s">
        <v>238</v>
      </c>
      <c r="C78" s="16">
        <v>411</v>
      </c>
      <c r="D78" s="16">
        <v>128</v>
      </c>
      <c r="E78" s="16">
        <v>132</v>
      </c>
      <c r="F78" s="16">
        <v>151</v>
      </c>
      <c r="H78" t="str">
        <f t="shared" si="3"/>
        <v>Grade 3 Boys Rio Terrace D</v>
      </c>
      <c r="I78">
        <f>COUNTIF('Point Totals by Grade-Gender'!A:A,'Team Points Summary'!H78)</f>
        <v>1</v>
      </c>
    </row>
    <row r="79" spans="1:9" ht="15">
      <c r="A79" s="16">
        <v>39</v>
      </c>
      <c r="B79" s="16" t="s">
        <v>375</v>
      </c>
      <c r="C79" s="16">
        <v>416</v>
      </c>
      <c r="D79" s="16">
        <v>121</v>
      </c>
      <c r="E79" s="16">
        <v>141</v>
      </c>
      <c r="F79" s="16">
        <v>154</v>
      </c>
      <c r="H79" t="str">
        <f t="shared" si="3"/>
        <v>Grade 3 Boys Meadowlark Christian B</v>
      </c>
      <c r="I79">
        <f>COUNTIF('Point Totals by Grade-Gender'!A:A,'Team Points Summary'!H79)</f>
        <v>1</v>
      </c>
    </row>
    <row r="80" spans="1:9" ht="15">
      <c r="A80" s="16">
        <v>40</v>
      </c>
      <c r="B80" s="16" t="s">
        <v>269</v>
      </c>
      <c r="C80" s="16">
        <v>426</v>
      </c>
      <c r="D80" s="16">
        <v>127</v>
      </c>
      <c r="E80" s="16">
        <v>149</v>
      </c>
      <c r="F80" s="16">
        <v>150</v>
      </c>
      <c r="H80" t="str">
        <f t="shared" si="3"/>
        <v>Grade 3 Boys Earl Buxton D</v>
      </c>
      <c r="I80">
        <f>COUNTIF('Point Totals by Grade-Gender'!A:A,'Team Points Summary'!H80)</f>
        <v>1</v>
      </c>
    </row>
    <row r="81" spans="1:9" ht="15">
      <c r="A81" s="16">
        <v>41</v>
      </c>
      <c r="B81" s="16" t="s">
        <v>222</v>
      </c>
      <c r="C81" s="16">
        <v>441</v>
      </c>
      <c r="D81" s="16">
        <v>142</v>
      </c>
      <c r="E81" s="16">
        <v>144</v>
      </c>
      <c r="F81" s="16">
        <v>155</v>
      </c>
      <c r="H81" t="str">
        <f t="shared" si="3"/>
        <v>Grade 3 Boys Uncas A</v>
      </c>
      <c r="I81">
        <f>COUNTIF('Point Totals by Grade-Gender'!A:A,'Team Points Summary'!H81)</f>
        <v>1</v>
      </c>
    </row>
    <row r="82" spans="1:9" ht="15">
      <c r="A82" s="16">
        <v>42</v>
      </c>
      <c r="B82" s="16" t="s">
        <v>243</v>
      </c>
      <c r="C82" s="16">
        <v>447</v>
      </c>
      <c r="D82" s="16">
        <v>147</v>
      </c>
      <c r="E82" s="16">
        <v>148</v>
      </c>
      <c r="F82" s="16">
        <v>152</v>
      </c>
      <c r="H82" t="str">
        <f t="shared" si="2"/>
        <v>Grade 3 Boys Michael A. Kostek D</v>
      </c>
      <c r="I82">
        <f>COUNTIF('Point Totals by Grade-Gender'!A:A,'Team Points Summary'!H82)</f>
        <v>1</v>
      </c>
    </row>
    <row r="83" spans="3:9" ht="12.75">
      <c r="C83">
        <f>SUM(C41:C82)</f>
        <v>9742</v>
      </c>
      <c r="H83" s="1" t="s">
        <v>104</v>
      </c>
      <c r="I83">
        <f>COUNTIF('Point Totals by Grade-Gender'!A:A,'Team Points Summary'!H83)</f>
        <v>1</v>
      </c>
    </row>
    <row r="84" ht="12.75">
      <c r="H84" s="1"/>
    </row>
    <row r="85" ht="12.75">
      <c r="A85" s="1" t="s">
        <v>407</v>
      </c>
    </row>
    <row r="86" spans="1:9" ht="15">
      <c r="A86" s="20">
        <v>1</v>
      </c>
      <c r="B86" s="20" t="s">
        <v>202</v>
      </c>
      <c r="C86" s="20">
        <v>24</v>
      </c>
      <c r="D86" s="20">
        <v>1</v>
      </c>
      <c r="E86" s="20">
        <v>11</v>
      </c>
      <c r="F86" s="20">
        <v>12</v>
      </c>
      <c r="H86" t="str">
        <f>CONCATENATE("Grade 4 Girls ",B86)</f>
        <v>Grade 4 Girls Windsor Park A</v>
      </c>
      <c r="I86">
        <f>COUNTIF('Point Totals by Grade-Gender'!A:A,'Team Points Summary'!H86)</f>
        <v>1</v>
      </c>
    </row>
    <row r="87" spans="1:9" ht="15">
      <c r="A87" s="20">
        <v>2</v>
      </c>
      <c r="B87" s="20" t="s">
        <v>225</v>
      </c>
      <c r="C87" s="20">
        <v>32</v>
      </c>
      <c r="D87" s="20">
        <v>5</v>
      </c>
      <c r="E87" s="20">
        <v>13</v>
      </c>
      <c r="F87" s="20">
        <v>14</v>
      </c>
      <c r="H87" t="str">
        <f aca="true" t="shared" si="4" ref="H87:H127">CONCATENATE("Grade 4 Girls ",B87)</f>
        <v>Grade 4 Girls Strathcona Christian Ac A</v>
      </c>
      <c r="I87">
        <f>COUNTIF('Point Totals by Grade-Gender'!A:A,'Team Points Summary'!H87)</f>
        <v>1</v>
      </c>
    </row>
    <row r="88" spans="1:9" ht="15">
      <c r="A88" s="20">
        <v>3</v>
      </c>
      <c r="B88" s="20" t="s">
        <v>231</v>
      </c>
      <c r="C88" s="20">
        <v>46</v>
      </c>
      <c r="D88" s="20">
        <v>2</v>
      </c>
      <c r="E88" s="20">
        <v>10</v>
      </c>
      <c r="F88" s="20">
        <v>34</v>
      </c>
      <c r="H88" t="str">
        <f t="shared" si="4"/>
        <v>Grade 4 Girls Earl Buxton A</v>
      </c>
      <c r="I88">
        <f>COUNTIF('Point Totals by Grade-Gender'!A:A,'Team Points Summary'!H88)</f>
        <v>1</v>
      </c>
    </row>
    <row r="89" spans="1:9" ht="15">
      <c r="A89" s="20">
        <v>4</v>
      </c>
      <c r="B89" s="20" t="s">
        <v>376</v>
      </c>
      <c r="C89" s="20">
        <v>86</v>
      </c>
      <c r="D89" s="20">
        <v>19</v>
      </c>
      <c r="E89" s="20">
        <v>20</v>
      </c>
      <c r="F89" s="20">
        <v>47</v>
      </c>
      <c r="H89" t="str">
        <f t="shared" si="4"/>
        <v>Grade 4 Girls Esther Starkman A</v>
      </c>
      <c r="I89">
        <f>COUNTIF('Point Totals by Grade-Gender'!A:A,'Team Points Summary'!H89)</f>
        <v>1</v>
      </c>
    </row>
    <row r="90" spans="1:9" ht="15">
      <c r="A90" s="20">
        <v>5</v>
      </c>
      <c r="B90" s="20" t="s">
        <v>199</v>
      </c>
      <c r="C90" s="20">
        <v>89</v>
      </c>
      <c r="D90" s="20">
        <v>21</v>
      </c>
      <c r="E90" s="20">
        <v>22</v>
      </c>
      <c r="F90" s="20">
        <v>46</v>
      </c>
      <c r="H90" t="str">
        <f t="shared" si="4"/>
        <v>Grade 4 Girls Michael A. Kostek A</v>
      </c>
      <c r="I90">
        <f>COUNTIF('Point Totals by Grade-Gender'!A:A,'Team Points Summary'!H90)</f>
        <v>1</v>
      </c>
    </row>
    <row r="91" spans="1:9" ht="15">
      <c r="A91" s="20">
        <v>6</v>
      </c>
      <c r="B91" s="20" t="s">
        <v>287</v>
      </c>
      <c r="C91" s="20">
        <v>97</v>
      </c>
      <c r="D91" s="20">
        <v>28</v>
      </c>
      <c r="E91" s="20">
        <v>32</v>
      </c>
      <c r="F91" s="20">
        <v>37</v>
      </c>
      <c r="H91" t="str">
        <f t="shared" si="4"/>
        <v>Grade 4 Girls Meadowlark A</v>
      </c>
      <c r="I91">
        <f>COUNTIF('Point Totals by Grade-Gender'!A:A,'Team Points Summary'!H91)</f>
        <v>1</v>
      </c>
    </row>
    <row r="92" spans="1:9" ht="15">
      <c r="A92" s="20">
        <v>7</v>
      </c>
      <c r="B92" s="20" t="s">
        <v>285</v>
      </c>
      <c r="C92" s="20">
        <v>102</v>
      </c>
      <c r="D92" s="20">
        <v>16</v>
      </c>
      <c r="E92" s="20">
        <v>42</v>
      </c>
      <c r="F92" s="20">
        <v>44</v>
      </c>
      <c r="H92" t="str">
        <f t="shared" si="4"/>
        <v>Grade 4 Girls Westglen A</v>
      </c>
      <c r="I92">
        <f>COUNTIF('Point Totals by Grade-Gender'!A:A,'Team Points Summary'!H92)</f>
        <v>1</v>
      </c>
    </row>
    <row r="93" spans="1:9" ht="15">
      <c r="A93" s="20">
        <v>8</v>
      </c>
      <c r="B93" s="20" t="s">
        <v>248</v>
      </c>
      <c r="C93" s="20">
        <v>110</v>
      </c>
      <c r="D93" s="20">
        <v>35</v>
      </c>
      <c r="E93" s="20">
        <v>36</v>
      </c>
      <c r="F93" s="20">
        <v>39</v>
      </c>
      <c r="H93" t="str">
        <f t="shared" si="4"/>
        <v>Grade 4 Girls Earl Buxton B</v>
      </c>
      <c r="I93">
        <f>COUNTIF('Point Totals by Grade-Gender'!A:A,'Team Points Summary'!H93)</f>
        <v>1</v>
      </c>
    </row>
    <row r="94" spans="1:9" ht="15">
      <c r="A94" s="20">
        <v>9</v>
      </c>
      <c r="B94" s="20" t="s">
        <v>260</v>
      </c>
      <c r="C94" s="20">
        <v>124</v>
      </c>
      <c r="D94" s="20">
        <v>25</v>
      </c>
      <c r="E94" s="20">
        <v>26</v>
      </c>
      <c r="F94" s="20">
        <v>73</v>
      </c>
      <c r="H94" t="str">
        <f t="shared" si="4"/>
        <v>Grade 4 Girls Strathcona Christian Ac B</v>
      </c>
      <c r="I94">
        <f>COUNTIF('Point Totals by Grade-Gender'!A:A,'Team Points Summary'!H94)</f>
        <v>1</v>
      </c>
    </row>
    <row r="95" spans="1:9" ht="15">
      <c r="A95" s="20">
        <v>10</v>
      </c>
      <c r="B95" s="20" t="s">
        <v>207</v>
      </c>
      <c r="C95" s="20">
        <v>149</v>
      </c>
      <c r="D95" s="20">
        <v>9</v>
      </c>
      <c r="E95" s="20">
        <v>60</v>
      </c>
      <c r="F95" s="20">
        <v>80</v>
      </c>
      <c r="H95" t="str">
        <f t="shared" si="4"/>
        <v>Grade 4 Girls Parkallen A</v>
      </c>
      <c r="I95">
        <f>COUNTIF('Point Totals by Grade-Gender'!A:A,'Team Points Summary'!H95)</f>
        <v>1</v>
      </c>
    </row>
    <row r="96" spans="1:9" ht="15">
      <c r="A96" s="20">
        <v>11</v>
      </c>
      <c r="B96" s="20" t="s">
        <v>273</v>
      </c>
      <c r="C96" s="20">
        <v>150</v>
      </c>
      <c r="D96" s="20">
        <v>15</v>
      </c>
      <c r="E96" s="20">
        <v>65</v>
      </c>
      <c r="F96" s="20">
        <v>70</v>
      </c>
      <c r="H96" t="str">
        <f t="shared" si="4"/>
        <v>Grade 4 Girls Westbrook A</v>
      </c>
      <c r="I96">
        <f>COUNTIF('Point Totals by Grade-Gender'!A:A,'Team Points Summary'!H96)</f>
        <v>1</v>
      </c>
    </row>
    <row r="97" spans="1:9" ht="15">
      <c r="A97" s="20">
        <v>12</v>
      </c>
      <c r="B97" s="20" t="s">
        <v>254</v>
      </c>
      <c r="C97" s="20">
        <v>159</v>
      </c>
      <c r="D97" s="20">
        <v>38</v>
      </c>
      <c r="E97" s="20">
        <v>59</v>
      </c>
      <c r="F97" s="20">
        <v>62</v>
      </c>
      <c r="H97" t="str">
        <f t="shared" si="4"/>
        <v>Grade 4 Girls Wes Hosford A</v>
      </c>
      <c r="I97">
        <f>COUNTIF('Point Totals by Grade-Gender'!A:A,'Team Points Summary'!H97)</f>
        <v>1</v>
      </c>
    </row>
    <row r="98" spans="1:9" ht="15">
      <c r="A98" s="20">
        <v>13</v>
      </c>
      <c r="B98" s="20" t="s">
        <v>267</v>
      </c>
      <c r="C98" s="20">
        <v>167</v>
      </c>
      <c r="D98" s="20">
        <v>40</v>
      </c>
      <c r="E98" s="20">
        <v>55</v>
      </c>
      <c r="F98" s="20">
        <v>72</v>
      </c>
      <c r="H98" t="str">
        <f t="shared" si="4"/>
        <v>Grade 4 Girls Earl Buxton C</v>
      </c>
      <c r="I98">
        <f>COUNTIF('Point Totals by Grade-Gender'!A:A,'Team Points Summary'!H98)</f>
        <v>1</v>
      </c>
    </row>
    <row r="99" spans="1:9" ht="15">
      <c r="A99" s="20">
        <v>14</v>
      </c>
      <c r="B99" s="20" t="s">
        <v>209</v>
      </c>
      <c r="C99" s="20">
        <v>175</v>
      </c>
      <c r="D99" s="20">
        <v>7</v>
      </c>
      <c r="E99" s="20">
        <v>82</v>
      </c>
      <c r="F99" s="20">
        <v>86</v>
      </c>
      <c r="H99" t="str">
        <f t="shared" si="4"/>
        <v>Grade 4 Girls Brander Gardens A</v>
      </c>
      <c r="I99">
        <f>COUNTIF('Point Totals by Grade-Gender'!A:A,'Team Points Summary'!H99)</f>
        <v>1</v>
      </c>
    </row>
    <row r="100" spans="1:9" ht="15">
      <c r="A100" s="20">
        <v>15</v>
      </c>
      <c r="B100" s="20" t="s">
        <v>372</v>
      </c>
      <c r="C100" s="20">
        <v>177</v>
      </c>
      <c r="D100" s="20">
        <v>27</v>
      </c>
      <c r="E100" s="20">
        <v>41</v>
      </c>
      <c r="F100" s="20">
        <v>109</v>
      </c>
      <c r="H100" t="str">
        <f t="shared" si="4"/>
        <v>Grade 4 Girls Holy Cross A</v>
      </c>
      <c r="I100">
        <f>COUNTIF('Point Totals by Grade-Gender'!A:A,'Team Points Summary'!H100)</f>
        <v>1</v>
      </c>
    </row>
    <row r="101" spans="1:9" ht="15">
      <c r="A101" s="20">
        <v>16</v>
      </c>
      <c r="B101" s="20" t="s">
        <v>283</v>
      </c>
      <c r="C101" s="20">
        <v>178</v>
      </c>
      <c r="D101" s="20">
        <v>49</v>
      </c>
      <c r="E101" s="20">
        <v>51</v>
      </c>
      <c r="F101" s="20">
        <v>78</v>
      </c>
      <c r="H101" t="str">
        <f t="shared" si="4"/>
        <v>Grade 4 Girls Mundare A</v>
      </c>
      <c r="I101">
        <f>COUNTIF('Point Totals by Grade-Gender'!A:A,'Team Points Summary'!H101)</f>
        <v>1</v>
      </c>
    </row>
    <row r="102" spans="1:9" ht="15">
      <c r="A102" s="20">
        <v>17</v>
      </c>
      <c r="B102" s="20" t="s">
        <v>210</v>
      </c>
      <c r="C102" s="20">
        <v>180</v>
      </c>
      <c r="D102" s="20">
        <v>29</v>
      </c>
      <c r="E102" s="20">
        <v>52</v>
      </c>
      <c r="F102" s="20">
        <v>99</v>
      </c>
      <c r="H102" t="str">
        <f t="shared" si="4"/>
        <v>Grade 4 Girls Windsor Park B</v>
      </c>
      <c r="I102">
        <f>COUNTIF('Point Totals by Grade-Gender'!A:A,'Team Points Summary'!H102)</f>
        <v>1</v>
      </c>
    </row>
    <row r="103" spans="1:9" ht="15">
      <c r="A103" s="20">
        <v>18</v>
      </c>
      <c r="B103" s="20" t="s">
        <v>257</v>
      </c>
      <c r="C103" s="20">
        <v>180</v>
      </c>
      <c r="D103" s="20">
        <v>56</v>
      </c>
      <c r="E103" s="20">
        <v>57</v>
      </c>
      <c r="F103" s="20">
        <v>67</v>
      </c>
      <c r="H103" t="str">
        <f aca="true" t="shared" si="5" ref="H103:H116">CONCATENATE("Grade 4 Girls ",B103)</f>
        <v>Grade 4 Girls Centennial A</v>
      </c>
      <c r="I103">
        <f>COUNTIF('Point Totals by Grade-Gender'!A:A,'Team Points Summary'!H103)</f>
        <v>1</v>
      </c>
    </row>
    <row r="104" spans="1:9" ht="15">
      <c r="A104" s="20">
        <v>19</v>
      </c>
      <c r="B104" s="20" t="s">
        <v>371</v>
      </c>
      <c r="C104" s="20">
        <v>220</v>
      </c>
      <c r="D104" s="20">
        <v>63</v>
      </c>
      <c r="E104" s="20">
        <v>64</v>
      </c>
      <c r="F104" s="20">
        <v>93</v>
      </c>
      <c r="H104" t="str">
        <f t="shared" si="5"/>
        <v>Grade 4 Girls Laurier Heights A</v>
      </c>
      <c r="I104">
        <f>COUNTIF('Point Totals by Grade-Gender'!A:A,'Team Points Summary'!H104)</f>
        <v>1</v>
      </c>
    </row>
    <row r="105" spans="1:9" ht="15">
      <c r="A105" s="20">
        <v>20</v>
      </c>
      <c r="B105" s="20" t="s">
        <v>200</v>
      </c>
      <c r="C105" s="20">
        <v>231</v>
      </c>
      <c r="D105" s="20">
        <v>45</v>
      </c>
      <c r="E105" s="20">
        <v>48</v>
      </c>
      <c r="F105" s="20">
        <v>138</v>
      </c>
      <c r="H105" t="str">
        <f t="shared" si="5"/>
        <v>Grade 4 Girls George P. Nicholson A</v>
      </c>
      <c r="I105">
        <f>COUNTIF('Point Totals by Grade-Gender'!A:A,'Team Points Summary'!H105)</f>
        <v>1</v>
      </c>
    </row>
    <row r="106" spans="1:9" ht="15">
      <c r="A106" s="20">
        <v>21</v>
      </c>
      <c r="B106" s="20" t="s">
        <v>214</v>
      </c>
      <c r="C106" s="20">
        <v>234</v>
      </c>
      <c r="D106" s="20">
        <v>61</v>
      </c>
      <c r="E106" s="20">
        <v>75</v>
      </c>
      <c r="F106" s="20">
        <v>98</v>
      </c>
      <c r="H106" t="str">
        <f t="shared" si="5"/>
        <v>Grade 4 Girls Michael A. Kostek B</v>
      </c>
      <c r="I106">
        <f>COUNTIF('Point Totals by Grade-Gender'!A:A,'Team Points Summary'!H106)</f>
        <v>1</v>
      </c>
    </row>
    <row r="107" spans="1:9" ht="15">
      <c r="A107" s="20">
        <v>22</v>
      </c>
      <c r="B107" s="20" t="s">
        <v>222</v>
      </c>
      <c r="C107" s="20">
        <v>239</v>
      </c>
      <c r="D107" s="20">
        <v>43</v>
      </c>
      <c r="E107" s="20">
        <v>90</v>
      </c>
      <c r="F107" s="20">
        <v>106</v>
      </c>
      <c r="H107" t="str">
        <f t="shared" si="5"/>
        <v>Grade 4 Girls Uncas A</v>
      </c>
      <c r="I107">
        <f>COUNTIF('Point Totals by Grade-Gender'!A:A,'Team Points Summary'!H107)</f>
        <v>1</v>
      </c>
    </row>
    <row r="108" spans="1:9" ht="15">
      <c r="A108" s="20">
        <v>23</v>
      </c>
      <c r="B108" s="20" t="s">
        <v>205</v>
      </c>
      <c r="C108" s="20">
        <v>244</v>
      </c>
      <c r="D108" s="20">
        <v>50</v>
      </c>
      <c r="E108" s="20">
        <v>92</v>
      </c>
      <c r="F108" s="20">
        <v>102</v>
      </c>
      <c r="H108" t="str">
        <f t="shared" si="5"/>
        <v>Grade 4 Girls Rio Terrace A</v>
      </c>
      <c r="I108">
        <f>COUNTIF('Point Totals by Grade-Gender'!A:A,'Team Points Summary'!H108)</f>
        <v>1</v>
      </c>
    </row>
    <row r="109" spans="1:9" ht="15">
      <c r="A109" s="20">
        <v>24</v>
      </c>
      <c r="B109" s="20" t="s">
        <v>276</v>
      </c>
      <c r="C109" s="20">
        <v>246</v>
      </c>
      <c r="D109" s="20">
        <v>76</v>
      </c>
      <c r="E109" s="20">
        <v>83</v>
      </c>
      <c r="F109" s="20">
        <v>87</v>
      </c>
      <c r="H109" t="str">
        <f t="shared" si="5"/>
        <v>Grade 4 Girls Strathcona Christian Ac C</v>
      </c>
      <c r="I109">
        <f>COUNTIF('Point Totals by Grade-Gender'!A:A,'Team Points Summary'!H109)</f>
        <v>1</v>
      </c>
    </row>
    <row r="110" spans="1:9" ht="15">
      <c r="A110" s="20">
        <v>25</v>
      </c>
      <c r="B110" s="20" t="s">
        <v>269</v>
      </c>
      <c r="C110" s="20">
        <v>250</v>
      </c>
      <c r="D110" s="20">
        <v>77</v>
      </c>
      <c r="E110" s="20">
        <v>79</v>
      </c>
      <c r="F110" s="20">
        <v>94</v>
      </c>
      <c r="H110" t="str">
        <f t="shared" si="5"/>
        <v>Grade 4 Girls Earl Buxton D</v>
      </c>
      <c r="I110">
        <f>COUNTIF('Point Totals by Grade-Gender'!A:A,'Team Points Summary'!H110)</f>
        <v>1</v>
      </c>
    </row>
    <row r="111" spans="1:9" ht="15">
      <c r="A111" s="20">
        <v>26</v>
      </c>
      <c r="B111" s="20" t="s">
        <v>378</v>
      </c>
      <c r="C111" s="20">
        <v>255</v>
      </c>
      <c r="D111" s="20">
        <v>74</v>
      </c>
      <c r="E111" s="20">
        <v>85</v>
      </c>
      <c r="F111" s="20">
        <v>96</v>
      </c>
      <c r="H111" t="str">
        <f t="shared" si="5"/>
        <v>Grade 4 Girls Esther Starkman B</v>
      </c>
      <c r="I111">
        <f>COUNTIF('Point Totals by Grade-Gender'!A:A,'Team Points Summary'!H111)</f>
        <v>1</v>
      </c>
    </row>
    <row r="112" spans="1:9" ht="15">
      <c r="A112" s="20">
        <v>27</v>
      </c>
      <c r="B112" s="20" t="s">
        <v>347</v>
      </c>
      <c r="C112" s="20">
        <v>278</v>
      </c>
      <c r="D112" s="20">
        <v>54</v>
      </c>
      <c r="E112" s="20">
        <v>84</v>
      </c>
      <c r="F112" s="20">
        <v>140</v>
      </c>
      <c r="H112" t="str">
        <f t="shared" si="5"/>
        <v>Grade 4 Girls Victoria A</v>
      </c>
      <c r="I112">
        <f>COUNTIF('Point Totals by Grade-Gender'!A:A,'Team Points Summary'!H112)</f>
        <v>1</v>
      </c>
    </row>
    <row r="113" spans="1:9" ht="15">
      <c r="A113" s="20">
        <v>28</v>
      </c>
      <c r="B113" s="20" t="s">
        <v>277</v>
      </c>
      <c r="C113" s="20">
        <v>290</v>
      </c>
      <c r="D113" s="20">
        <v>88</v>
      </c>
      <c r="E113" s="20">
        <v>95</v>
      </c>
      <c r="F113" s="20">
        <v>107</v>
      </c>
      <c r="H113" t="str">
        <f t="shared" si="5"/>
        <v>Grade 4 Girls Strathcona Christian Ac D</v>
      </c>
      <c r="I113">
        <f>COUNTIF('Point Totals by Grade-Gender'!A:A,'Team Points Summary'!H113)</f>
        <v>1</v>
      </c>
    </row>
    <row r="114" spans="1:9" ht="15">
      <c r="A114" s="20">
        <v>29</v>
      </c>
      <c r="B114" s="20" t="s">
        <v>263</v>
      </c>
      <c r="C114" s="20">
        <v>291</v>
      </c>
      <c r="D114" s="20">
        <v>68</v>
      </c>
      <c r="E114" s="20">
        <v>71</v>
      </c>
      <c r="F114" s="20">
        <v>152</v>
      </c>
      <c r="H114" t="str">
        <f t="shared" si="5"/>
        <v>Grade 4 Girls Wes Hosford B</v>
      </c>
      <c r="I114">
        <f>COUNTIF('Point Totals by Grade-Gender'!A:A,'Team Points Summary'!H114)</f>
        <v>1</v>
      </c>
    </row>
    <row r="115" spans="1:9" ht="15">
      <c r="A115" s="20">
        <v>30</v>
      </c>
      <c r="B115" s="20" t="s">
        <v>279</v>
      </c>
      <c r="C115" s="20">
        <v>320</v>
      </c>
      <c r="D115" s="20">
        <v>104</v>
      </c>
      <c r="E115" s="20">
        <v>105</v>
      </c>
      <c r="F115" s="20">
        <v>111</v>
      </c>
      <c r="H115" t="str">
        <f t="shared" si="5"/>
        <v>Grade 4 Girls Earl Buxton E</v>
      </c>
      <c r="I115">
        <f>COUNTIF('Point Totals by Grade-Gender'!A:A,'Team Points Summary'!H115)</f>
        <v>1</v>
      </c>
    </row>
    <row r="116" spans="1:9" ht="15">
      <c r="A116" s="20">
        <v>31</v>
      </c>
      <c r="B116" s="20" t="s">
        <v>226</v>
      </c>
      <c r="C116" s="20">
        <v>332</v>
      </c>
      <c r="D116" s="20">
        <v>81</v>
      </c>
      <c r="E116" s="20">
        <v>125</v>
      </c>
      <c r="F116" s="20">
        <v>126</v>
      </c>
      <c r="H116" t="str">
        <f t="shared" si="5"/>
        <v>Grade 4 Girls Parkallen B</v>
      </c>
      <c r="I116">
        <f>COUNTIF('Point Totals by Grade-Gender'!A:A,'Team Points Summary'!H116)</f>
        <v>1</v>
      </c>
    </row>
    <row r="117" spans="1:9" ht="15">
      <c r="A117" s="20">
        <v>32</v>
      </c>
      <c r="B117" s="20" t="s">
        <v>201</v>
      </c>
      <c r="C117" s="20">
        <v>338</v>
      </c>
      <c r="D117" s="20">
        <v>101</v>
      </c>
      <c r="E117" s="20">
        <v>118</v>
      </c>
      <c r="F117" s="20">
        <v>119</v>
      </c>
      <c r="H117" t="str">
        <f t="shared" si="4"/>
        <v>Grade 4 Girls Pine Street A</v>
      </c>
      <c r="I117">
        <f>COUNTIF('Point Totals by Grade-Gender'!A:A,'Team Points Summary'!H117)</f>
        <v>1</v>
      </c>
    </row>
    <row r="118" spans="1:9" ht="15">
      <c r="A118" s="20">
        <v>33</v>
      </c>
      <c r="B118" s="20" t="s">
        <v>281</v>
      </c>
      <c r="C118" s="20">
        <v>357</v>
      </c>
      <c r="D118" s="20">
        <v>116</v>
      </c>
      <c r="E118" s="20">
        <v>120</v>
      </c>
      <c r="F118" s="20">
        <v>121</v>
      </c>
      <c r="H118" t="str">
        <f t="shared" si="4"/>
        <v>Grade 4 Girls Earl Buxton F</v>
      </c>
      <c r="I118">
        <f>COUNTIF('Point Totals by Grade-Gender'!A:A,'Team Points Summary'!H118)</f>
        <v>1</v>
      </c>
    </row>
    <row r="119" spans="1:9" ht="15">
      <c r="A119" s="20">
        <v>34</v>
      </c>
      <c r="B119" s="20" t="s">
        <v>373</v>
      </c>
      <c r="C119" s="20">
        <v>359</v>
      </c>
      <c r="D119" s="20">
        <v>114</v>
      </c>
      <c r="E119" s="20">
        <v>122</v>
      </c>
      <c r="F119" s="20">
        <v>123</v>
      </c>
      <c r="H119" t="str">
        <f t="shared" si="4"/>
        <v>Grade 4 Girls Laurier Heights B</v>
      </c>
      <c r="I119">
        <f>COUNTIF('Point Totals by Grade-Gender'!A:A,'Team Points Summary'!H119)</f>
        <v>1</v>
      </c>
    </row>
    <row r="120" spans="1:9" ht="15">
      <c r="A120" s="20">
        <v>35</v>
      </c>
      <c r="B120" s="20" t="s">
        <v>379</v>
      </c>
      <c r="C120" s="20">
        <v>363</v>
      </c>
      <c r="D120" s="20">
        <v>103</v>
      </c>
      <c r="E120" s="20">
        <v>128</v>
      </c>
      <c r="F120" s="20">
        <v>132</v>
      </c>
      <c r="H120" t="str">
        <f t="shared" si="4"/>
        <v>Grade 4 Girls Esther Starkman C</v>
      </c>
      <c r="I120">
        <f>COUNTIF('Point Totals by Grade-Gender'!A:A,'Team Points Summary'!H120)</f>
        <v>1</v>
      </c>
    </row>
    <row r="121" spans="1:9" ht="15">
      <c r="A121" s="20">
        <v>36</v>
      </c>
      <c r="B121" s="20" t="s">
        <v>278</v>
      </c>
      <c r="C121" s="20">
        <v>377</v>
      </c>
      <c r="D121" s="20">
        <v>100</v>
      </c>
      <c r="E121" s="20">
        <v>133</v>
      </c>
      <c r="F121" s="20">
        <v>144</v>
      </c>
      <c r="H121" t="str">
        <f t="shared" si="4"/>
        <v>Grade 4 Girls Windsor Park C</v>
      </c>
      <c r="I121">
        <f>COUNTIF('Point Totals by Grade-Gender'!A:A,'Team Points Summary'!H121)</f>
        <v>1</v>
      </c>
    </row>
    <row r="122" spans="1:9" ht="15">
      <c r="A122" s="20">
        <v>37</v>
      </c>
      <c r="B122" s="20" t="s">
        <v>374</v>
      </c>
      <c r="C122" s="20">
        <v>386</v>
      </c>
      <c r="D122" s="20">
        <v>127</v>
      </c>
      <c r="E122" s="20">
        <v>129</v>
      </c>
      <c r="F122" s="20">
        <v>130</v>
      </c>
      <c r="H122" t="str">
        <f t="shared" si="4"/>
        <v>Grade 4 Girls Laurier Heights C</v>
      </c>
      <c r="I122">
        <f>COUNTIF('Point Totals by Grade-Gender'!A:A,'Team Points Summary'!H122)</f>
        <v>1</v>
      </c>
    </row>
    <row r="123" spans="1:9" ht="15">
      <c r="A123" s="20">
        <v>38</v>
      </c>
      <c r="B123" s="20" t="s">
        <v>235</v>
      </c>
      <c r="C123" s="20">
        <v>387</v>
      </c>
      <c r="D123" s="20">
        <v>113</v>
      </c>
      <c r="E123" s="20">
        <v>131</v>
      </c>
      <c r="F123" s="20">
        <v>143</v>
      </c>
      <c r="H123" t="str">
        <f t="shared" si="4"/>
        <v>Grade 4 Girls Michael A. Kostek C</v>
      </c>
      <c r="I123">
        <f>COUNTIF('Point Totals by Grade-Gender'!A:A,'Team Points Summary'!H123)</f>
        <v>1</v>
      </c>
    </row>
    <row r="124" spans="1:9" ht="15">
      <c r="A124" s="20">
        <v>39</v>
      </c>
      <c r="B124" s="20" t="s">
        <v>280</v>
      </c>
      <c r="C124" s="20">
        <v>408</v>
      </c>
      <c r="D124" s="20">
        <v>112</v>
      </c>
      <c r="E124" s="20">
        <v>147</v>
      </c>
      <c r="F124" s="20">
        <v>149</v>
      </c>
      <c r="H124" t="str">
        <f t="shared" si="4"/>
        <v>Grade 4 Girls Uncas B</v>
      </c>
      <c r="I124">
        <f>COUNTIF('Point Totals by Grade-Gender'!A:A,'Team Points Summary'!H124)</f>
        <v>1</v>
      </c>
    </row>
    <row r="125" spans="1:9" ht="15">
      <c r="A125" s="20">
        <v>40</v>
      </c>
      <c r="B125" s="20" t="s">
        <v>380</v>
      </c>
      <c r="C125" s="20">
        <v>425</v>
      </c>
      <c r="D125" s="20">
        <v>134</v>
      </c>
      <c r="E125" s="20">
        <v>136</v>
      </c>
      <c r="F125" s="20">
        <v>155</v>
      </c>
      <c r="H125" t="str">
        <f t="shared" si="4"/>
        <v>Grade 4 Girls Esther Starkman D</v>
      </c>
      <c r="I125">
        <f>COUNTIF('Point Totals by Grade-Gender'!A:A,'Team Points Summary'!H125)</f>
        <v>1</v>
      </c>
    </row>
    <row r="126" spans="1:9" ht="15">
      <c r="A126" s="20">
        <v>41</v>
      </c>
      <c r="B126" s="20" t="s">
        <v>381</v>
      </c>
      <c r="C126" s="20">
        <v>437</v>
      </c>
      <c r="D126" s="20">
        <v>141</v>
      </c>
      <c r="E126" s="20">
        <v>146</v>
      </c>
      <c r="F126" s="20">
        <v>150</v>
      </c>
      <c r="H126" t="str">
        <f t="shared" si="4"/>
        <v>Grade 4 Girls Earl Buxton G</v>
      </c>
      <c r="I126">
        <f>COUNTIF('Point Totals by Grade-Gender'!A:A,'Team Points Summary'!H126)</f>
        <v>1</v>
      </c>
    </row>
    <row r="127" spans="1:9" ht="15">
      <c r="A127" s="20">
        <v>42</v>
      </c>
      <c r="B127" s="20" t="s">
        <v>230</v>
      </c>
      <c r="C127" s="20">
        <v>440</v>
      </c>
      <c r="D127" s="20">
        <v>142</v>
      </c>
      <c r="E127" s="20">
        <v>145</v>
      </c>
      <c r="F127" s="20">
        <v>153</v>
      </c>
      <c r="H127" t="str">
        <f t="shared" si="4"/>
        <v>Grade 4 Girls Pine Street B</v>
      </c>
      <c r="I127">
        <f>COUNTIF('Point Totals by Grade-Gender'!A:A,'Team Points Summary'!H127)</f>
        <v>1</v>
      </c>
    </row>
    <row r="128" spans="3:9" ht="12.75">
      <c r="C128">
        <f>SUM(C86:C127)</f>
        <v>9932</v>
      </c>
      <c r="H128" s="1" t="s">
        <v>105</v>
      </c>
      <c r="I128">
        <f>COUNTIF('Point Totals by Grade-Gender'!A:A,'Team Points Summary'!H128)</f>
        <v>1</v>
      </c>
    </row>
    <row r="129" ht="12.75">
      <c r="H129" s="1"/>
    </row>
    <row r="130" ht="12.75">
      <c r="A130" s="1" t="s">
        <v>408</v>
      </c>
    </row>
    <row r="131" spans="1:9" ht="15">
      <c r="A131" s="17">
        <v>1</v>
      </c>
      <c r="B131" s="17" t="s">
        <v>200</v>
      </c>
      <c r="C131" s="17">
        <v>12</v>
      </c>
      <c r="D131" s="17">
        <v>1</v>
      </c>
      <c r="E131" s="17">
        <v>4</v>
      </c>
      <c r="F131" s="17">
        <v>7</v>
      </c>
      <c r="H131" t="str">
        <f>CONCATENATE("Grade 4 Boys ",B131)</f>
        <v>Grade 4 Boys George P. Nicholson A</v>
      </c>
      <c r="I131">
        <f>COUNTIF('Point Totals by Grade-Gender'!A:A,'Team Points Summary'!H131)</f>
        <v>1</v>
      </c>
    </row>
    <row r="132" spans="1:9" ht="15">
      <c r="A132" s="17">
        <v>2</v>
      </c>
      <c r="B132" s="17" t="s">
        <v>202</v>
      </c>
      <c r="C132" s="17">
        <v>49</v>
      </c>
      <c r="D132" s="17">
        <v>11</v>
      </c>
      <c r="E132" s="17">
        <v>16</v>
      </c>
      <c r="F132" s="17">
        <v>22</v>
      </c>
      <c r="H132" t="str">
        <f aca="true" t="shared" si="6" ref="H132:H168">CONCATENATE("Grade 4 Boys ",B132)</f>
        <v>Grade 4 Boys Windsor Park A</v>
      </c>
      <c r="I132">
        <f>COUNTIF('Point Totals by Grade-Gender'!A:A,'Team Points Summary'!H132)</f>
        <v>1</v>
      </c>
    </row>
    <row r="133" spans="1:9" ht="15">
      <c r="A133" s="17">
        <v>3</v>
      </c>
      <c r="B133" s="17" t="s">
        <v>199</v>
      </c>
      <c r="C133" s="17">
        <v>63</v>
      </c>
      <c r="D133" s="17">
        <v>10</v>
      </c>
      <c r="E133" s="17">
        <v>20</v>
      </c>
      <c r="F133" s="17">
        <v>33</v>
      </c>
      <c r="H133" t="str">
        <f t="shared" si="6"/>
        <v>Grade 4 Boys Michael A. Kostek A</v>
      </c>
      <c r="I133">
        <f>COUNTIF('Point Totals by Grade-Gender'!A:A,'Team Points Summary'!H133)</f>
        <v>1</v>
      </c>
    </row>
    <row r="134" spans="1:9" ht="15">
      <c r="A134" s="17">
        <v>4</v>
      </c>
      <c r="B134" s="17" t="s">
        <v>376</v>
      </c>
      <c r="C134" s="17">
        <v>64</v>
      </c>
      <c r="D134" s="17">
        <v>9</v>
      </c>
      <c r="E134" s="17">
        <v>15</v>
      </c>
      <c r="F134" s="17">
        <v>40</v>
      </c>
      <c r="H134" t="str">
        <f t="shared" si="6"/>
        <v>Grade 4 Boys Esther Starkman A</v>
      </c>
      <c r="I134">
        <f>COUNTIF('Point Totals by Grade-Gender'!A:A,'Team Points Summary'!H134)</f>
        <v>1</v>
      </c>
    </row>
    <row r="135" spans="1:9" ht="15">
      <c r="A135" s="17">
        <v>5</v>
      </c>
      <c r="B135" s="17" t="s">
        <v>203</v>
      </c>
      <c r="C135" s="17">
        <v>65</v>
      </c>
      <c r="D135" s="17">
        <v>12</v>
      </c>
      <c r="E135" s="17">
        <v>19</v>
      </c>
      <c r="F135" s="17">
        <v>34</v>
      </c>
      <c r="H135" t="str">
        <f t="shared" si="6"/>
        <v>Grade 4 Boys Brookside A</v>
      </c>
      <c r="I135">
        <f>COUNTIF('Point Totals by Grade-Gender'!A:A,'Team Points Summary'!H135)</f>
        <v>1</v>
      </c>
    </row>
    <row r="136" spans="1:9" ht="15">
      <c r="A136" s="17">
        <v>6</v>
      </c>
      <c r="B136" s="17" t="s">
        <v>205</v>
      </c>
      <c r="C136" s="17">
        <v>86</v>
      </c>
      <c r="D136" s="17">
        <v>14</v>
      </c>
      <c r="E136" s="17">
        <v>28</v>
      </c>
      <c r="F136" s="17">
        <v>44</v>
      </c>
      <c r="H136" t="str">
        <f t="shared" si="6"/>
        <v>Grade 4 Boys Rio Terrace A</v>
      </c>
      <c r="I136">
        <f>COUNTIF('Point Totals by Grade-Gender'!A:A,'Team Points Summary'!H136)</f>
        <v>1</v>
      </c>
    </row>
    <row r="137" spans="1:9" ht="15">
      <c r="A137" s="17">
        <v>7</v>
      </c>
      <c r="B137" s="17" t="s">
        <v>201</v>
      </c>
      <c r="C137" s="17">
        <v>99</v>
      </c>
      <c r="D137" s="17">
        <v>17</v>
      </c>
      <c r="E137" s="17">
        <v>23</v>
      </c>
      <c r="F137" s="17">
        <v>59</v>
      </c>
      <c r="H137" t="str">
        <f t="shared" si="6"/>
        <v>Grade 4 Boys Pine Street A</v>
      </c>
      <c r="I137">
        <f>COUNTIF('Point Totals by Grade-Gender'!A:A,'Team Points Summary'!H137)</f>
        <v>1</v>
      </c>
    </row>
    <row r="138" spans="1:9" ht="15">
      <c r="A138" s="17">
        <v>8</v>
      </c>
      <c r="B138" s="17" t="s">
        <v>254</v>
      </c>
      <c r="C138" s="17">
        <v>116</v>
      </c>
      <c r="D138" s="17">
        <v>36</v>
      </c>
      <c r="E138" s="17">
        <v>37</v>
      </c>
      <c r="F138" s="17">
        <v>43</v>
      </c>
      <c r="H138" t="str">
        <f t="shared" si="6"/>
        <v>Grade 4 Boys Wes Hosford A</v>
      </c>
      <c r="I138">
        <f>COUNTIF('Point Totals by Grade-Gender'!A:A,'Team Points Summary'!H138)</f>
        <v>1</v>
      </c>
    </row>
    <row r="139" spans="1:9" ht="15">
      <c r="A139" s="17">
        <v>9</v>
      </c>
      <c r="B139" s="17" t="s">
        <v>208</v>
      </c>
      <c r="C139" s="17">
        <v>122</v>
      </c>
      <c r="D139" s="17">
        <v>18</v>
      </c>
      <c r="E139" s="17">
        <v>31</v>
      </c>
      <c r="F139" s="17">
        <v>73</v>
      </c>
      <c r="H139" t="str">
        <f t="shared" si="6"/>
        <v>Grade 4 Boys Edmonton Christian West A</v>
      </c>
      <c r="I139">
        <f>COUNTIF('Point Totals by Grade-Gender'!A:A,'Team Points Summary'!H139)</f>
        <v>1</v>
      </c>
    </row>
    <row r="140" spans="1:9" ht="15">
      <c r="A140" s="17">
        <v>10</v>
      </c>
      <c r="B140" s="17" t="s">
        <v>207</v>
      </c>
      <c r="C140" s="17">
        <v>141</v>
      </c>
      <c r="D140" s="17">
        <v>27</v>
      </c>
      <c r="E140" s="17">
        <v>35</v>
      </c>
      <c r="F140" s="17">
        <v>79</v>
      </c>
      <c r="H140" t="str">
        <f t="shared" si="6"/>
        <v>Grade 4 Boys Parkallen A</v>
      </c>
      <c r="I140">
        <f>COUNTIF('Point Totals by Grade-Gender'!A:A,'Team Points Summary'!H140)</f>
        <v>1</v>
      </c>
    </row>
    <row r="141" spans="1:9" ht="15">
      <c r="A141" s="17">
        <v>11</v>
      </c>
      <c r="B141" s="17" t="s">
        <v>209</v>
      </c>
      <c r="C141" s="17">
        <v>144</v>
      </c>
      <c r="D141" s="17">
        <v>26</v>
      </c>
      <c r="E141" s="17">
        <v>53</v>
      </c>
      <c r="F141" s="17">
        <v>65</v>
      </c>
      <c r="H141" t="str">
        <f t="shared" si="6"/>
        <v>Grade 4 Boys Brander Gardens A</v>
      </c>
      <c r="I141">
        <f>COUNTIF('Point Totals by Grade-Gender'!A:A,'Team Points Summary'!H141)</f>
        <v>1</v>
      </c>
    </row>
    <row r="142" spans="1:9" ht="15">
      <c r="A142" s="17">
        <v>12</v>
      </c>
      <c r="B142" s="17" t="s">
        <v>257</v>
      </c>
      <c r="C142" s="17">
        <v>144</v>
      </c>
      <c r="D142" s="17">
        <v>5</v>
      </c>
      <c r="E142" s="17">
        <v>47</v>
      </c>
      <c r="F142" s="17">
        <v>92</v>
      </c>
      <c r="H142" t="str">
        <f t="shared" si="6"/>
        <v>Grade 4 Boys Centennial A</v>
      </c>
      <c r="I142">
        <f>COUNTIF('Point Totals by Grade-Gender'!A:A,'Team Points Summary'!H142)</f>
        <v>1</v>
      </c>
    </row>
    <row r="143" spans="1:9" ht="15">
      <c r="A143" s="17">
        <v>13</v>
      </c>
      <c r="B143" s="17" t="s">
        <v>378</v>
      </c>
      <c r="C143" s="17">
        <v>162</v>
      </c>
      <c r="D143" s="17">
        <v>49</v>
      </c>
      <c r="E143" s="17">
        <v>55</v>
      </c>
      <c r="F143" s="17">
        <v>58</v>
      </c>
      <c r="H143" t="str">
        <f t="shared" si="6"/>
        <v>Grade 4 Boys Esther Starkman B</v>
      </c>
      <c r="I143">
        <f>COUNTIF('Point Totals by Grade-Gender'!A:A,'Team Points Summary'!H143)</f>
        <v>1</v>
      </c>
    </row>
    <row r="144" spans="1:9" ht="15">
      <c r="A144" s="17">
        <v>14</v>
      </c>
      <c r="B144" s="17" t="s">
        <v>220</v>
      </c>
      <c r="C144" s="17">
        <v>165</v>
      </c>
      <c r="D144" s="17">
        <v>45</v>
      </c>
      <c r="E144" s="17">
        <v>54</v>
      </c>
      <c r="F144" s="17">
        <v>66</v>
      </c>
      <c r="H144" t="str">
        <f t="shared" si="6"/>
        <v>Grade 4 Boys Rio Terrace B</v>
      </c>
      <c r="I144">
        <f>COUNTIF('Point Totals by Grade-Gender'!A:A,'Team Points Summary'!H144)</f>
        <v>1</v>
      </c>
    </row>
    <row r="145" spans="1:9" ht="15">
      <c r="A145" s="17">
        <v>15</v>
      </c>
      <c r="B145" s="17" t="s">
        <v>263</v>
      </c>
      <c r="C145" s="17">
        <v>166</v>
      </c>
      <c r="D145" s="17">
        <v>48</v>
      </c>
      <c r="E145" s="17">
        <v>57</v>
      </c>
      <c r="F145" s="17">
        <v>61</v>
      </c>
      <c r="H145" t="str">
        <f t="shared" si="6"/>
        <v>Grade 4 Boys Wes Hosford B</v>
      </c>
      <c r="I145">
        <f>COUNTIF('Point Totals by Grade-Gender'!A:A,'Team Points Summary'!H145)</f>
        <v>1</v>
      </c>
    </row>
    <row r="146" spans="1:9" ht="15">
      <c r="A146" s="17">
        <v>16</v>
      </c>
      <c r="B146" s="17" t="s">
        <v>210</v>
      </c>
      <c r="C146" s="17">
        <v>183</v>
      </c>
      <c r="D146" s="17">
        <v>46</v>
      </c>
      <c r="E146" s="17">
        <v>63</v>
      </c>
      <c r="F146" s="17">
        <v>74</v>
      </c>
      <c r="H146" t="str">
        <f t="shared" si="6"/>
        <v>Grade 4 Boys Windsor Park B</v>
      </c>
      <c r="I146">
        <f>COUNTIF('Point Totals by Grade-Gender'!A:A,'Team Points Summary'!H146)</f>
        <v>1</v>
      </c>
    </row>
    <row r="147" spans="1:9" ht="15">
      <c r="A147" s="17">
        <v>17</v>
      </c>
      <c r="B147" s="17" t="s">
        <v>273</v>
      </c>
      <c r="C147" s="17">
        <v>192</v>
      </c>
      <c r="D147" s="17">
        <v>51</v>
      </c>
      <c r="E147" s="17">
        <v>70</v>
      </c>
      <c r="F147" s="17">
        <v>71</v>
      </c>
      <c r="H147" t="str">
        <f t="shared" si="6"/>
        <v>Grade 4 Boys Westbrook A</v>
      </c>
      <c r="I147">
        <f>COUNTIF('Point Totals by Grade-Gender'!A:A,'Team Points Summary'!H147)</f>
        <v>1</v>
      </c>
    </row>
    <row r="148" spans="1:9" ht="15">
      <c r="A148" s="17">
        <v>18</v>
      </c>
      <c r="B148" s="17" t="s">
        <v>206</v>
      </c>
      <c r="C148" s="17">
        <v>217</v>
      </c>
      <c r="D148" s="17">
        <v>32</v>
      </c>
      <c r="E148" s="17">
        <v>56</v>
      </c>
      <c r="F148" s="17">
        <v>129</v>
      </c>
      <c r="H148" t="str">
        <f t="shared" si="6"/>
        <v>Grade 4 Boys McKernan A</v>
      </c>
      <c r="I148">
        <f>COUNTIF('Point Totals by Grade-Gender'!A:A,'Team Points Summary'!H148)</f>
        <v>1</v>
      </c>
    </row>
    <row r="149" spans="1:9" ht="15">
      <c r="A149" s="17">
        <v>19</v>
      </c>
      <c r="B149" s="17" t="s">
        <v>285</v>
      </c>
      <c r="C149" s="17">
        <v>219</v>
      </c>
      <c r="D149" s="17">
        <v>24</v>
      </c>
      <c r="E149" s="17">
        <v>67</v>
      </c>
      <c r="F149" s="17">
        <v>128</v>
      </c>
      <c r="H149" t="str">
        <f t="shared" si="6"/>
        <v>Grade 4 Boys Westglen A</v>
      </c>
      <c r="I149">
        <f>COUNTIF('Point Totals by Grade-Gender'!A:A,'Team Points Summary'!H149)</f>
        <v>1</v>
      </c>
    </row>
    <row r="150" spans="1:9" ht="15">
      <c r="A150" s="17">
        <v>20</v>
      </c>
      <c r="B150" s="17" t="s">
        <v>218</v>
      </c>
      <c r="C150" s="17">
        <v>224</v>
      </c>
      <c r="D150" s="17">
        <v>64</v>
      </c>
      <c r="E150" s="17">
        <v>78</v>
      </c>
      <c r="F150" s="17">
        <v>82</v>
      </c>
      <c r="H150" t="str">
        <f t="shared" si="6"/>
        <v>Grade 4 Boys Brookside B</v>
      </c>
      <c r="I150">
        <f>COUNTIF('Point Totals by Grade-Gender'!A:A,'Team Points Summary'!H150)</f>
        <v>1</v>
      </c>
    </row>
    <row r="151" spans="1:9" ht="15">
      <c r="A151" s="17">
        <v>21</v>
      </c>
      <c r="B151" s="17" t="s">
        <v>217</v>
      </c>
      <c r="C151" s="17">
        <v>228</v>
      </c>
      <c r="D151" s="17">
        <v>25</v>
      </c>
      <c r="E151" s="17">
        <v>96</v>
      </c>
      <c r="F151" s="17">
        <v>107</v>
      </c>
      <c r="H151" t="str">
        <f t="shared" si="6"/>
        <v>Grade 4 Boys George P. Nicholson B</v>
      </c>
      <c r="I151">
        <f>COUNTIF('Point Totals by Grade-Gender'!A:A,'Team Points Summary'!H151)</f>
        <v>1</v>
      </c>
    </row>
    <row r="152" spans="1:9" ht="15">
      <c r="A152" s="17">
        <v>22</v>
      </c>
      <c r="B152" s="17" t="s">
        <v>379</v>
      </c>
      <c r="C152" s="17">
        <v>229</v>
      </c>
      <c r="D152" s="17">
        <v>68</v>
      </c>
      <c r="E152" s="17">
        <v>77</v>
      </c>
      <c r="F152" s="17">
        <v>84</v>
      </c>
      <c r="H152" t="str">
        <f t="shared" si="6"/>
        <v>Grade 4 Boys Esther Starkman C</v>
      </c>
      <c r="I152">
        <f>COUNTIF('Point Totals by Grade-Gender'!A:A,'Team Points Summary'!H152)</f>
        <v>1</v>
      </c>
    </row>
    <row r="153" spans="1:9" ht="15">
      <c r="A153" s="17">
        <v>23</v>
      </c>
      <c r="B153" s="17" t="s">
        <v>382</v>
      </c>
      <c r="C153" s="17">
        <v>241</v>
      </c>
      <c r="D153" s="17">
        <v>62</v>
      </c>
      <c r="E153" s="17">
        <v>75</v>
      </c>
      <c r="F153" s="17">
        <v>104</v>
      </c>
      <c r="H153" t="str">
        <f t="shared" si="6"/>
        <v>Grade 4 Boys Wes Hosford C</v>
      </c>
      <c r="I153">
        <f>COUNTIF('Point Totals by Grade-Gender'!A:A,'Team Points Summary'!H153)</f>
        <v>1</v>
      </c>
    </row>
    <row r="154" spans="1:9" ht="15">
      <c r="A154" s="17">
        <v>24</v>
      </c>
      <c r="B154" s="17" t="s">
        <v>230</v>
      </c>
      <c r="C154" s="17">
        <v>248</v>
      </c>
      <c r="D154" s="17">
        <v>72</v>
      </c>
      <c r="E154" s="17">
        <v>87</v>
      </c>
      <c r="F154" s="17">
        <v>89</v>
      </c>
      <c r="H154" t="str">
        <f t="shared" si="6"/>
        <v>Grade 4 Boys Pine Street B</v>
      </c>
      <c r="I154">
        <f>COUNTIF('Point Totals by Grade-Gender'!A:A,'Team Points Summary'!H154)</f>
        <v>1</v>
      </c>
    </row>
    <row r="155" spans="1:9" ht="15">
      <c r="A155" s="17">
        <v>25</v>
      </c>
      <c r="B155" s="17" t="s">
        <v>216</v>
      </c>
      <c r="C155" s="17">
        <v>255</v>
      </c>
      <c r="D155" s="17">
        <v>21</v>
      </c>
      <c r="E155" s="17">
        <v>116</v>
      </c>
      <c r="F155" s="17">
        <v>118</v>
      </c>
      <c r="H155" t="str">
        <f t="shared" si="6"/>
        <v>Grade 4 Boys Malmo A</v>
      </c>
      <c r="I155">
        <f>COUNTIF('Point Totals by Grade-Gender'!A:A,'Team Points Summary'!H155)</f>
        <v>1</v>
      </c>
    </row>
    <row r="156" spans="1:9" ht="15">
      <c r="A156" s="17">
        <v>26</v>
      </c>
      <c r="B156" s="17" t="s">
        <v>227</v>
      </c>
      <c r="C156" s="17">
        <v>284</v>
      </c>
      <c r="D156" s="17">
        <v>69</v>
      </c>
      <c r="E156" s="17">
        <v>100</v>
      </c>
      <c r="F156" s="17">
        <v>115</v>
      </c>
      <c r="H156" t="str">
        <f t="shared" si="6"/>
        <v>Grade 4 Boys Brander Gardens B</v>
      </c>
      <c r="I156">
        <f>COUNTIF('Point Totals by Grade-Gender'!A:A,'Team Points Summary'!H156)</f>
        <v>1</v>
      </c>
    </row>
    <row r="157" spans="1:9" ht="15">
      <c r="A157" s="17">
        <v>27</v>
      </c>
      <c r="B157" s="17" t="s">
        <v>380</v>
      </c>
      <c r="C157" s="17">
        <v>291</v>
      </c>
      <c r="D157" s="17">
        <v>90</v>
      </c>
      <c r="E157" s="17">
        <v>95</v>
      </c>
      <c r="F157" s="17">
        <v>106</v>
      </c>
      <c r="H157" t="str">
        <f t="shared" si="6"/>
        <v>Grade 4 Boys Esther Starkman D</v>
      </c>
      <c r="I157">
        <f>COUNTIF('Point Totals by Grade-Gender'!A:A,'Team Points Summary'!H157)</f>
        <v>1</v>
      </c>
    </row>
    <row r="158" spans="1:9" ht="15">
      <c r="A158" s="17">
        <v>28</v>
      </c>
      <c r="B158" s="17" t="s">
        <v>274</v>
      </c>
      <c r="C158" s="17">
        <v>294</v>
      </c>
      <c r="D158" s="17">
        <v>80</v>
      </c>
      <c r="E158" s="17">
        <v>101</v>
      </c>
      <c r="F158" s="17">
        <v>113</v>
      </c>
      <c r="H158" t="str">
        <f t="shared" si="6"/>
        <v>Grade 4 Boys Westbrook B</v>
      </c>
      <c r="I158">
        <f>COUNTIF('Point Totals by Grade-Gender'!A:A,'Team Points Summary'!H158)</f>
        <v>1</v>
      </c>
    </row>
    <row r="159" spans="1:9" ht="15">
      <c r="A159" s="17">
        <v>29</v>
      </c>
      <c r="B159" s="17" t="s">
        <v>214</v>
      </c>
      <c r="C159" s="17">
        <v>305</v>
      </c>
      <c r="D159" s="17">
        <v>38</v>
      </c>
      <c r="E159" s="17">
        <v>132</v>
      </c>
      <c r="F159" s="17">
        <v>135</v>
      </c>
      <c r="H159" t="str">
        <f t="shared" si="6"/>
        <v>Grade 4 Boys Michael A. Kostek B</v>
      </c>
      <c r="I159">
        <f>COUNTIF('Point Totals by Grade-Gender'!A:A,'Team Points Summary'!H159)</f>
        <v>1</v>
      </c>
    </row>
    <row r="160" spans="1:9" ht="15">
      <c r="A160" s="17">
        <v>30</v>
      </c>
      <c r="B160" s="17" t="s">
        <v>222</v>
      </c>
      <c r="C160" s="17">
        <v>308</v>
      </c>
      <c r="D160" s="17">
        <v>86</v>
      </c>
      <c r="E160" s="17">
        <v>105</v>
      </c>
      <c r="F160" s="17">
        <v>117</v>
      </c>
      <c r="H160" t="str">
        <f t="shared" si="6"/>
        <v>Grade 4 Boys Uncas A</v>
      </c>
      <c r="I160">
        <f>COUNTIF('Point Totals by Grade-Gender'!A:A,'Team Points Summary'!H160)</f>
        <v>1</v>
      </c>
    </row>
    <row r="161" spans="1:9" ht="15">
      <c r="A161" s="17">
        <v>31</v>
      </c>
      <c r="B161" s="17" t="s">
        <v>288</v>
      </c>
      <c r="C161" s="17">
        <v>317</v>
      </c>
      <c r="D161" s="17">
        <v>91</v>
      </c>
      <c r="E161" s="17">
        <v>112</v>
      </c>
      <c r="F161" s="17">
        <v>114</v>
      </c>
      <c r="H161" t="str">
        <f t="shared" si="6"/>
        <v>Grade 4 Boys Aldergrove A</v>
      </c>
      <c r="I161">
        <f>COUNTIF('Point Totals by Grade-Gender'!A:A,'Team Points Summary'!H161)</f>
        <v>1</v>
      </c>
    </row>
    <row r="162" spans="1:9" ht="15">
      <c r="A162" s="17">
        <v>32</v>
      </c>
      <c r="B162" s="17" t="s">
        <v>225</v>
      </c>
      <c r="C162" s="17">
        <v>319</v>
      </c>
      <c r="D162" s="17">
        <v>94</v>
      </c>
      <c r="E162" s="17">
        <v>98</v>
      </c>
      <c r="F162" s="17">
        <v>127</v>
      </c>
      <c r="H162" t="str">
        <f t="shared" si="6"/>
        <v>Grade 4 Boys Strathcona Christian Ac A</v>
      </c>
      <c r="I162">
        <f>COUNTIF('Point Totals by Grade-Gender'!A:A,'Team Points Summary'!H162)</f>
        <v>1</v>
      </c>
    </row>
    <row r="163" spans="1:9" ht="15">
      <c r="A163" s="17">
        <v>33</v>
      </c>
      <c r="B163" s="17" t="s">
        <v>244</v>
      </c>
      <c r="C163" s="17">
        <v>321</v>
      </c>
      <c r="D163" s="17">
        <v>102</v>
      </c>
      <c r="E163" s="17">
        <v>108</v>
      </c>
      <c r="F163" s="17">
        <v>111</v>
      </c>
      <c r="H163" t="str">
        <f t="shared" si="6"/>
        <v>Grade 4 Boys Pine Street C</v>
      </c>
      <c r="I163">
        <f>COUNTIF('Point Totals by Grade-Gender'!A:A,'Team Points Summary'!H163)</f>
        <v>1</v>
      </c>
    </row>
    <row r="164" spans="1:9" ht="15">
      <c r="A164" s="17">
        <v>34</v>
      </c>
      <c r="B164" s="17" t="s">
        <v>383</v>
      </c>
      <c r="C164" s="17">
        <v>330</v>
      </c>
      <c r="D164" s="17">
        <v>83</v>
      </c>
      <c r="E164" s="17">
        <v>99</v>
      </c>
      <c r="F164" s="17">
        <v>148</v>
      </c>
      <c r="H164" t="str">
        <f t="shared" si="6"/>
        <v>Grade 4 Boys Rideau Park</v>
      </c>
      <c r="I164">
        <f>COUNTIF('Point Totals by Grade-Gender'!A:A,'Team Points Summary'!H164)</f>
        <v>1</v>
      </c>
    </row>
    <row r="165" spans="1:9" ht="15">
      <c r="A165" s="17">
        <v>35</v>
      </c>
      <c r="B165" s="17" t="s">
        <v>232</v>
      </c>
      <c r="C165" s="17">
        <v>371</v>
      </c>
      <c r="D165" s="17">
        <v>103</v>
      </c>
      <c r="E165" s="17">
        <v>126</v>
      </c>
      <c r="F165" s="17">
        <v>142</v>
      </c>
      <c r="H165" t="str">
        <f t="shared" si="6"/>
        <v>Grade 4 Boys Lymburn A</v>
      </c>
      <c r="I165">
        <f>COUNTIF('Point Totals by Grade-Gender'!A:A,'Team Points Summary'!H165)</f>
        <v>1</v>
      </c>
    </row>
    <row r="166" spans="1:9" ht="15">
      <c r="A166" s="17">
        <v>36</v>
      </c>
      <c r="B166" s="17" t="s">
        <v>384</v>
      </c>
      <c r="C166" s="17">
        <v>375</v>
      </c>
      <c r="D166" s="17">
        <v>109</v>
      </c>
      <c r="E166" s="17">
        <v>130</v>
      </c>
      <c r="F166" s="17">
        <v>136</v>
      </c>
      <c r="H166" t="str">
        <f t="shared" si="6"/>
        <v>Grade 4 Boys Wes Hosford D</v>
      </c>
      <c r="I166">
        <f>COUNTIF('Point Totals by Grade-Gender'!A:A,'Team Points Summary'!H166)</f>
        <v>1</v>
      </c>
    </row>
    <row r="167" spans="1:9" ht="15">
      <c r="A167" s="17">
        <v>37</v>
      </c>
      <c r="B167" s="17" t="s">
        <v>385</v>
      </c>
      <c r="C167" s="17">
        <v>377</v>
      </c>
      <c r="D167" s="17">
        <v>119</v>
      </c>
      <c r="E167" s="17">
        <v>125</v>
      </c>
      <c r="F167" s="17">
        <v>133</v>
      </c>
      <c r="H167" t="str">
        <f t="shared" si="6"/>
        <v>Grade 4 Boys Westbrook C</v>
      </c>
      <c r="I167">
        <f>COUNTIF('Point Totals by Grade-Gender'!A:A,'Team Points Summary'!H167)</f>
        <v>1</v>
      </c>
    </row>
    <row r="168" spans="1:9" ht="15">
      <c r="A168" s="17">
        <v>38</v>
      </c>
      <c r="B168" s="17" t="s">
        <v>386</v>
      </c>
      <c r="C168" s="17">
        <v>404</v>
      </c>
      <c r="D168" s="17">
        <v>121</v>
      </c>
      <c r="E168" s="17">
        <v>140</v>
      </c>
      <c r="F168" s="17">
        <v>143</v>
      </c>
      <c r="H168" t="str">
        <f t="shared" si="6"/>
        <v>Grade 4 Boys Esther Starkman E</v>
      </c>
      <c r="I168">
        <f>COUNTIF('Point Totals by Grade-Gender'!A:A,'Team Points Summary'!H168)</f>
        <v>1</v>
      </c>
    </row>
    <row r="169" spans="3:9" ht="12.75">
      <c r="C169">
        <f>SUM(C131:C168)</f>
        <v>8130</v>
      </c>
      <c r="H169" s="1" t="s">
        <v>106</v>
      </c>
      <c r="I169">
        <f>COUNTIF('Point Totals by Grade-Gender'!A:A,'Team Points Summary'!H169)</f>
        <v>1</v>
      </c>
    </row>
    <row r="170" ht="12.75">
      <c r="H170" s="1"/>
    </row>
    <row r="171" ht="12.75">
      <c r="A171" s="1" t="s">
        <v>409</v>
      </c>
    </row>
    <row r="172" spans="1:9" ht="15">
      <c r="A172" s="18">
        <v>1</v>
      </c>
      <c r="B172" s="18" t="s">
        <v>199</v>
      </c>
      <c r="C172" s="18">
        <v>25</v>
      </c>
      <c r="D172" s="18">
        <v>5</v>
      </c>
      <c r="E172" s="18">
        <v>7</v>
      </c>
      <c r="F172" s="18">
        <v>13</v>
      </c>
      <c r="H172" t="str">
        <f aca="true" t="shared" si="7" ref="H172:H178">CONCATENATE("Grade 5 Girls ",B172)</f>
        <v>Grade 5 Girls Michael A. Kostek A</v>
      </c>
      <c r="I172">
        <f>COUNTIF('Point Totals by Grade-Gender'!A:A,'Team Points Summary'!H172)</f>
        <v>1</v>
      </c>
    </row>
    <row r="173" spans="1:9" ht="15">
      <c r="A173" s="18">
        <v>2</v>
      </c>
      <c r="B173" s="18" t="s">
        <v>258</v>
      </c>
      <c r="C173" s="18">
        <v>51</v>
      </c>
      <c r="D173" s="18">
        <v>14</v>
      </c>
      <c r="E173" s="18">
        <v>17</v>
      </c>
      <c r="F173" s="18">
        <v>20</v>
      </c>
      <c r="H173" t="str">
        <f t="shared" si="7"/>
        <v>Grade 5 Girls Win Ferguson A</v>
      </c>
      <c r="I173">
        <f>COUNTIF('Point Totals by Grade-Gender'!A:A,'Team Points Summary'!H173)</f>
        <v>1</v>
      </c>
    </row>
    <row r="174" spans="1:9" ht="15">
      <c r="A174" s="18">
        <v>3</v>
      </c>
      <c r="B174" s="18" t="s">
        <v>209</v>
      </c>
      <c r="C174" s="18">
        <v>64</v>
      </c>
      <c r="D174" s="18">
        <v>9</v>
      </c>
      <c r="E174" s="18">
        <v>27</v>
      </c>
      <c r="F174" s="18">
        <v>28</v>
      </c>
      <c r="H174" t="str">
        <f t="shared" si="7"/>
        <v>Grade 5 Girls Brander Gardens A</v>
      </c>
      <c r="I174">
        <f>COUNTIF('Point Totals by Grade-Gender'!A:A,'Team Points Summary'!H174)</f>
        <v>1</v>
      </c>
    </row>
    <row r="175" spans="1:9" ht="15">
      <c r="A175" s="18">
        <v>4</v>
      </c>
      <c r="B175" s="18" t="s">
        <v>273</v>
      </c>
      <c r="C175" s="18">
        <v>74</v>
      </c>
      <c r="D175" s="18">
        <v>11</v>
      </c>
      <c r="E175" s="18">
        <v>12</v>
      </c>
      <c r="F175" s="18">
        <v>51</v>
      </c>
      <c r="H175" t="str">
        <f t="shared" si="7"/>
        <v>Grade 5 Girls Westbrook A</v>
      </c>
      <c r="I175">
        <f>COUNTIF('Point Totals by Grade-Gender'!A:A,'Team Points Summary'!H175)</f>
        <v>1</v>
      </c>
    </row>
    <row r="176" spans="1:9" ht="15">
      <c r="A176" s="18">
        <v>5</v>
      </c>
      <c r="B176" s="18" t="s">
        <v>225</v>
      </c>
      <c r="C176" s="18">
        <v>90</v>
      </c>
      <c r="D176" s="18">
        <v>22</v>
      </c>
      <c r="E176" s="18">
        <v>31</v>
      </c>
      <c r="F176" s="18">
        <v>37</v>
      </c>
      <c r="H176" t="str">
        <f t="shared" si="7"/>
        <v>Grade 5 Girls Strathcona Christian Ac A</v>
      </c>
      <c r="I176">
        <f>COUNTIF('Point Totals by Grade-Gender'!A:A,'Team Points Summary'!H176)</f>
        <v>1</v>
      </c>
    </row>
    <row r="177" spans="1:9" ht="15">
      <c r="A177" s="18">
        <v>6</v>
      </c>
      <c r="B177" s="18" t="s">
        <v>208</v>
      </c>
      <c r="C177" s="18">
        <v>94</v>
      </c>
      <c r="D177" s="18">
        <v>26</v>
      </c>
      <c r="E177" s="18">
        <v>30</v>
      </c>
      <c r="F177" s="18">
        <v>38</v>
      </c>
      <c r="H177" t="str">
        <f t="shared" si="7"/>
        <v>Grade 5 Girls Edmonton Christian West A</v>
      </c>
      <c r="I177">
        <f>COUNTIF('Point Totals by Grade-Gender'!A:A,'Team Points Summary'!H177)</f>
        <v>1</v>
      </c>
    </row>
    <row r="178" spans="1:9" ht="15">
      <c r="A178" s="18">
        <v>7</v>
      </c>
      <c r="B178" s="18" t="s">
        <v>202</v>
      </c>
      <c r="C178" s="18">
        <v>100</v>
      </c>
      <c r="D178" s="18">
        <v>2</v>
      </c>
      <c r="E178" s="18">
        <v>21</v>
      </c>
      <c r="F178" s="18">
        <v>77</v>
      </c>
      <c r="H178" t="str">
        <f t="shared" si="7"/>
        <v>Grade 5 Girls Windsor Park A</v>
      </c>
      <c r="I178">
        <f>COUNTIF('Point Totals by Grade-Gender'!A:A,'Team Points Summary'!H178)</f>
        <v>1</v>
      </c>
    </row>
    <row r="179" spans="1:9" ht="15">
      <c r="A179" s="18">
        <v>8</v>
      </c>
      <c r="B179" s="18" t="s">
        <v>231</v>
      </c>
      <c r="C179" s="18">
        <v>112</v>
      </c>
      <c r="D179" s="18">
        <v>3</v>
      </c>
      <c r="E179" s="18">
        <v>54</v>
      </c>
      <c r="F179" s="18">
        <v>55</v>
      </c>
      <c r="H179" t="str">
        <f aca="true" t="shared" si="8" ref="H179:H196">CONCATENATE("Grade 5 Girls ",B179)</f>
        <v>Grade 5 Girls Earl Buxton A</v>
      </c>
      <c r="I179">
        <f>COUNTIF('Point Totals by Grade-Gender'!A:A,'Team Points Summary'!H179)</f>
        <v>1</v>
      </c>
    </row>
    <row r="180" spans="1:9" ht="15">
      <c r="A180" s="18">
        <v>9</v>
      </c>
      <c r="B180" s="18" t="s">
        <v>205</v>
      </c>
      <c r="C180" s="18">
        <v>116</v>
      </c>
      <c r="D180" s="18">
        <v>18</v>
      </c>
      <c r="E180" s="18">
        <v>45</v>
      </c>
      <c r="F180" s="18">
        <v>53</v>
      </c>
      <c r="H180" t="str">
        <f t="shared" si="8"/>
        <v>Grade 5 Girls Rio Terrace A</v>
      </c>
      <c r="I180">
        <f>COUNTIF('Point Totals by Grade-Gender'!A:A,'Team Points Summary'!H180)</f>
        <v>1</v>
      </c>
    </row>
    <row r="181" spans="1:9" ht="15">
      <c r="A181" s="18">
        <v>10</v>
      </c>
      <c r="B181" s="18" t="s">
        <v>270</v>
      </c>
      <c r="C181" s="18">
        <v>120</v>
      </c>
      <c r="D181" s="18">
        <v>8</v>
      </c>
      <c r="E181" s="18">
        <v>43</v>
      </c>
      <c r="F181" s="18">
        <v>69</v>
      </c>
      <c r="H181" t="str">
        <f t="shared" si="8"/>
        <v>Grade 5 Girls Forest Heights A</v>
      </c>
      <c r="I181">
        <f>COUNTIF('Point Totals by Grade-Gender'!A:A,'Team Points Summary'!H181)</f>
        <v>1</v>
      </c>
    </row>
    <row r="182" spans="1:9" ht="15">
      <c r="A182" s="18">
        <v>11</v>
      </c>
      <c r="B182" s="18" t="s">
        <v>206</v>
      </c>
      <c r="C182" s="18">
        <v>124</v>
      </c>
      <c r="D182" s="18">
        <v>25</v>
      </c>
      <c r="E182" s="18">
        <v>36</v>
      </c>
      <c r="F182" s="18">
        <v>63</v>
      </c>
      <c r="H182" t="str">
        <f t="shared" si="8"/>
        <v>Grade 5 Girls McKernan A</v>
      </c>
      <c r="I182">
        <f>COUNTIF('Point Totals by Grade-Gender'!A:A,'Team Points Summary'!H182)</f>
        <v>1</v>
      </c>
    </row>
    <row r="183" spans="1:9" ht="15">
      <c r="A183" s="18">
        <v>12</v>
      </c>
      <c r="B183" s="18" t="s">
        <v>282</v>
      </c>
      <c r="C183" s="18">
        <v>134</v>
      </c>
      <c r="D183" s="18">
        <v>41</v>
      </c>
      <c r="E183" s="18">
        <v>46</v>
      </c>
      <c r="F183" s="18">
        <v>47</v>
      </c>
      <c r="H183" t="str">
        <f t="shared" si="8"/>
        <v>Grade 5 Girls Edmonton Christian West B</v>
      </c>
      <c r="I183">
        <f>COUNTIF('Point Totals by Grade-Gender'!A:A,'Team Points Summary'!H183)</f>
        <v>1</v>
      </c>
    </row>
    <row r="184" spans="1:9" ht="15">
      <c r="A184" s="18">
        <v>13</v>
      </c>
      <c r="B184" s="18" t="s">
        <v>260</v>
      </c>
      <c r="C184" s="18">
        <v>135</v>
      </c>
      <c r="D184" s="18">
        <v>39</v>
      </c>
      <c r="E184" s="18">
        <v>40</v>
      </c>
      <c r="F184" s="18">
        <v>56</v>
      </c>
      <c r="H184" t="str">
        <f t="shared" si="8"/>
        <v>Grade 5 Girls Strathcona Christian Ac B</v>
      </c>
      <c r="I184">
        <f>COUNTIF('Point Totals by Grade-Gender'!A:A,'Team Points Summary'!H184)</f>
        <v>1</v>
      </c>
    </row>
    <row r="185" spans="1:9" ht="15">
      <c r="A185" s="18">
        <v>14</v>
      </c>
      <c r="B185" s="18" t="s">
        <v>372</v>
      </c>
      <c r="C185" s="18">
        <v>142</v>
      </c>
      <c r="D185" s="18">
        <v>19</v>
      </c>
      <c r="E185" s="18">
        <v>23</v>
      </c>
      <c r="F185" s="18">
        <v>100</v>
      </c>
      <c r="H185" t="str">
        <f t="shared" si="8"/>
        <v>Grade 5 Girls Holy Cross A</v>
      </c>
      <c r="I185">
        <f>COUNTIF('Point Totals by Grade-Gender'!A:A,'Team Points Summary'!H185)</f>
        <v>1</v>
      </c>
    </row>
    <row r="186" spans="1:9" ht="15">
      <c r="A186" s="18">
        <v>15</v>
      </c>
      <c r="B186" s="18" t="s">
        <v>283</v>
      </c>
      <c r="C186" s="18">
        <v>143</v>
      </c>
      <c r="D186" s="18">
        <v>1</v>
      </c>
      <c r="E186" s="18">
        <v>62</v>
      </c>
      <c r="F186" s="18">
        <v>80</v>
      </c>
      <c r="H186" t="str">
        <f t="shared" si="8"/>
        <v>Grade 5 Girls Mundare A</v>
      </c>
      <c r="I186">
        <f>COUNTIF('Point Totals by Grade-Gender'!A:A,'Team Points Summary'!H186)</f>
        <v>1</v>
      </c>
    </row>
    <row r="187" spans="1:9" ht="15">
      <c r="A187" s="18">
        <v>16</v>
      </c>
      <c r="B187" s="18" t="s">
        <v>200</v>
      </c>
      <c r="C187" s="18">
        <v>163</v>
      </c>
      <c r="D187" s="18">
        <v>35</v>
      </c>
      <c r="E187" s="18">
        <v>60</v>
      </c>
      <c r="F187" s="18">
        <v>68</v>
      </c>
      <c r="H187" t="str">
        <f t="shared" si="8"/>
        <v>Grade 5 Girls George P. Nicholson A</v>
      </c>
      <c r="I187">
        <f>COUNTIF('Point Totals by Grade-Gender'!A:A,'Team Points Summary'!H187)</f>
        <v>1</v>
      </c>
    </row>
    <row r="188" spans="1:9" ht="15">
      <c r="A188" s="18">
        <v>17</v>
      </c>
      <c r="B188" s="18" t="s">
        <v>376</v>
      </c>
      <c r="C188" s="18">
        <v>167</v>
      </c>
      <c r="D188" s="18">
        <v>16</v>
      </c>
      <c r="E188" s="18">
        <v>64</v>
      </c>
      <c r="F188" s="18">
        <v>87</v>
      </c>
      <c r="H188" t="str">
        <f t="shared" si="8"/>
        <v>Grade 5 Girls Esther Starkman A</v>
      </c>
      <c r="I188">
        <f>COUNTIF('Point Totals by Grade-Gender'!A:A,'Team Points Summary'!H188)</f>
        <v>1</v>
      </c>
    </row>
    <row r="189" spans="1:9" ht="15">
      <c r="A189" s="18">
        <v>18</v>
      </c>
      <c r="B189" s="18" t="s">
        <v>287</v>
      </c>
      <c r="C189" s="18">
        <v>186</v>
      </c>
      <c r="D189" s="18">
        <v>44</v>
      </c>
      <c r="E189" s="18">
        <v>48</v>
      </c>
      <c r="F189" s="18">
        <v>94</v>
      </c>
      <c r="H189" t="str">
        <f t="shared" si="8"/>
        <v>Grade 5 Girls Meadowlark A</v>
      </c>
      <c r="I189">
        <f>COUNTIF('Point Totals by Grade-Gender'!A:A,'Team Points Summary'!H189)</f>
        <v>1</v>
      </c>
    </row>
    <row r="190" spans="1:9" ht="15">
      <c r="A190" s="18">
        <v>19</v>
      </c>
      <c r="B190" s="18" t="s">
        <v>371</v>
      </c>
      <c r="C190" s="18">
        <v>213</v>
      </c>
      <c r="D190" s="18">
        <v>34</v>
      </c>
      <c r="E190" s="18">
        <v>88</v>
      </c>
      <c r="F190" s="18">
        <v>91</v>
      </c>
      <c r="H190" t="str">
        <f t="shared" si="8"/>
        <v>Grade 5 Girls Laurier Heights A</v>
      </c>
      <c r="I190">
        <f>COUNTIF('Point Totals by Grade-Gender'!A:A,'Team Points Summary'!H190)</f>
        <v>1</v>
      </c>
    </row>
    <row r="191" spans="1:9" ht="15">
      <c r="A191" s="18">
        <v>20</v>
      </c>
      <c r="B191" s="18" t="s">
        <v>201</v>
      </c>
      <c r="C191" s="18">
        <v>232</v>
      </c>
      <c r="D191" s="18">
        <v>61</v>
      </c>
      <c r="E191" s="18">
        <v>85</v>
      </c>
      <c r="F191" s="18">
        <v>86</v>
      </c>
      <c r="H191" t="str">
        <f t="shared" si="8"/>
        <v>Grade 5 Girls Pine Street A</v>
      </c>
      <c r="I191">
        <f>COUNTIF('Point Totals by Grade-Gender'!A:A,'Team Points Summary'!H191)</f>
        <v>1</v>
      </c>
    </row>
    <row r="192" spans="1:9" ht="15">
      <c r="A192" s="18">
        <v>21</v>
      </c>
      <c r="B192" s="18" t="s">
        <v>227</v>
      </c>
      <c r="C192" s="18">
        <v>234</v>
      </c>
      <c r="D192" s="18">
        <v>32</v>
      </c>
      <c r="E192" s="18">
        <v>83</v>
      </c>
      <c r="F192" s="18">
        <v>119</v>
      </c>
      <c r="H192" t="str">
        <f t="shared" si="8"/>
        <v>Grade 5 Girls Brander Gardens B</v>
      </c>
      <c r="I192">
        <f>COUNTIF('Point Totals by Grade-Gender'!A:A,'Team Points Summary'!H192)</f>
        <v>1</v>
      </c>
    </row>
    <row r="193" spans="1:9" ht="15">
      <c r="A193" s="18">
        <v>22</v>
      </c>
      <c r="B193" s="18" t="s">
        <v>220</v>
      </c>
      <c r="C193" s="18">
        <v>238</v>
      </c>
      <c r="D193" s="18">
        <v>73</v>
      </c>
      <c r="E193" s="18">
        <v>76</v>
      </c>
      <c r="F193" s="18">
        <v>89</v>
      </c>
      <c r="H193" t="str">
        <f t="shared" si="8"/>
        <v>Grade 5 Girls Rio Terrace B</v>
      </c>
      <c r="I193">
        <f>COUNTIF('Point Totals by Grade-Gender'!A:A,'Team Points Summary'!H193)</f>
        <v>1</v>
      </c>
    </row>
    <row r="194" spans="1:9" ht="15">
      <c r="A194" s="18">
        <v>23</v>
      </c>
      <c r="B194" s="18" t="s">
        <v>274</v>
      </c>
      <c r="C194" s="18">
        <v>245</v>
      </c>
      <c r="D194" s="18">
        <v>52</v>
      </c>
      <c r="E194" s="18">
        <v>96</v>
      </c>
      <c r="F194" s="18">
        <v>97</v>
      </c>
      <c r="H194" t="str">
        <f t="shared" si="8"/>
        <v>Grade 5 Girls Westbrook B</v>
      </c>
      <c r="I194">
        <f>COUNTIF('Point Totals by Grade-Gender'!A:A,'Team Points Summary'!H194)</f>
        <v>1</v>
      </c>
    </row>
    <row r="195" spans="1:9" ht="15">
      <c r="A195" s="18">
        <v>24</v>
      </c>
      <c r="B195" s="18" t="s">
        <v>239</v>
      </c>
      <c r="C195" s="18">
        <v>252</v>
      </c>
      <c r="D195" s="18">
        <v>71</v>
      </c>
      <c r="E195" s="18">
        <v>79</v>
      </c>
      <c r="F195" s="18">
        <v>102</v>
      </c>
      <c r="H195" t="str">
        <f t="shared" si="8"/>
        <v>Grade 5 Girls McKernan B</v>
      </c>
      <c r="I195">
        <f>COUNTIF('Point Totals by Grade-Gender'!A:A,'Team Points Summary'!H195)</f>
        <v>1</v>
      </c>
    </row>
    <row r="196" spans="1:9" ht="15">
      <c r="A196" s="18">
        <v>25</v>
      </c>
      <c r="B196" s="18" t="s">
        <v>248</v>
      </c>
      <c r="C196" s="18">
        <v>256</v>
      </c>
      <c r="D196" s="18">
        <v>74</v>
      </c>
      <c r="E196" s="18">
        <v>75</v>
      </c>
      <c r="F196" s="18">
        <v>107</v>
      </c>
      <c r="H196" t="str">
        <f t="shared" si="8"/>
        <v>Grade 5 Girls Earl Buxton B</v>
      </c>
      <c r="I196">
        <f>COUNTIF('Point Totals by Grade-Gender'!A:A,'Team Points Summary'!H196)</f>
        <v>1</v>
      </c>
    </row>
    <row r="197" spans="1:9" ht="15">
      <c r="A197" s="18">
        <v>26</v>
      </c>
      <c r="B197" s="18" t="s">
        <v>257</v>
      </c>
      <c r="C197" s="18">
        <v>262</v>
      </c>
      <c r="D197" s="18">
        <v>58</v>
      </c>
      <c r="E197" s="18">
        <v>93</v>
      </c>
      <c r="F197" s="18">
        <v>111</v>
      </c>
      <c r="H197" t="str">
        <f>CONCATENATE("Grade 5 Girls ",B197)</f>
        <v>Grade 5 Girls Centennial A</v>
      </c>
      <c r="I197">
        <f>COUNTIF('Point Totals by Grade-Gender'!A:A,'Team Points Summary'!H197)</f>
        <v>1</v>
      </c>
    </row>
    <row r="198" spans="1:9" ht="15">
      <c r="A198" s="18">
        <v>27</v>
      </c>
      <c r="B198" s="18" t="s">
        <v>276</v>
      </c>
      <c r="C198" s="18">
        <v>266</v>
      </c>
      <c r="D198" s="18">
        <v>65</v>
      </c>
      <c r="E198" s="18">
        <v>95</v>
      </c>
      <c r="F198" s="18">
        <v>106</v>
      </c>
      <c r="H198" t="str">
        <f>CONCATENATE("Grade 5 Girls ",B198)</f>
        <v>Grade 5 Girls Strathcona Christian Ac C</v>
      </c>
      <c r="I198">
        <f>COUNTIF('Point Totals by Grade-Gender'!A:A,'Team Points Summary'!H198)</f>
        <v>1</v>
      </c>
    </row>
    <row r="199" spans="1:9" ht="15">
      <c r="A199" s="18">
        <v>28</v>
      </c>
      <c r="B199" s="18" t="s">
        <v>232</v>
      </c>
      <c r="C199" s="18">
        <v>276</v>
      </c>
      <c r="D199" s="18">
        <v>67</v>
      </c>
      <c r="E199" s="18">
        <v>99</v>
      </c>
      <c r="F199" s="18">
        <v>110</v>
      </c>
      <c r="H199" t="str">
        <f>CONCATENATE("Grade 5 Girls ",B199)</f>
        <v>Grade 5 Girls Lymburn A</v>
      </c>
      <c r="I199">
        <f>COUNTIF('Point Totals by Grade-Gender'!A:A,'Team Points Summary'!H199)</f>
        <v>1</v>
      </c>
    </row>
    <row r="200" spans="3:9" ht="12.75">
      <c r="C200">
        <f>SUM(C172:C199)</f>
        <v>4514</v>
      </c>
      <c r="H200" s="1" t="s">
        <v>107</v>
      </c>
      <c r="I200">
        <f>COUNTIF('Point Totals by Grade-Gender'!A:A,'Team Points Summary'!H200)</f>
        <v>1</v>
      </c>
    </row>
    <row r="201" ht="12.75">
      <c r="H201" s="1"/>
    </row>
    <row r="202" ht="12.75">
      <c r="A202" s="1" t="s">
        <v>410</v>
      </c>
    </row>
    <row r="203" spans="1:9" ht="15">
      <c r="A203" s="19">
        <v>1</v>
      </c>
      <c r="B203" s="19" t="s">
        <v>205</v>
      </c>
      <c r="C203" s="19">
        <v>30</v>
      </c>
      <c r="D203" s="19">
        <v>9</v>
      </c>
      <c r="E203" s="19">
        <v>10</v>
      </c>
      <c r="F203" s="19">
        <v>11</v>
      </c>
      <c r="H203" t="str">
        <f>CONCATENATE("Grade 5 Boys ",B203)</f>
        <v>Grade 5 Boys Rio Terrace A</v>
      </c>
      <c r="I203">
        <f>COUNTIF('Point Totals by Grade-Gender'!A:A,'Team Points Summary'!H203)</f>
        <v>1</v>
      </c>
    </row>
    <row r="204" spans="1:9" ht="15">
      <c r="A204" s="19">
        <v>2</v>
      </c>
      <c r="B204" s="19" t="s">
        <v>202</v>
      </c>
      <c r="C204" s="19">
        <v>38</v>
      </c>
      <c r="D204" s="19">
        <v>3</v>
      </c>
      <c r="E204" s="19">
        <v>4</v>
      </c>
      <c r="F204" s="19">
        <v>31</v>
      </c>
      <c r="H204" t="str">
        <f aca="true" t="shared" si="9" ref="H204:H225">CONCATENATE("Grade 5 Boys ",B204)</f>
        <v>Grade 5 Boys Windsor Park A</v>
      </c>
      <c r="I204">
        <f>COUNTIF('Point Totals by Grade-Gender'!A:A,'Team Points Summary'!H204)</f>
        <v>1</v>
      </c>
    </row>
    <row r="205" spans="1:9" ht="15">
      <c r="A205" s="19">
        <v>3</v>
      </c>
      <c r="B205" s="19" t="s">
        <v>253</v>
      </c>
      <c r="C205" s="19">
        <v>56</v>
      </c>
      <c r="D205" s="19">
        <v>8</v>
      </c>
      <c r="E205" s="19">
        <v>13</v>
      </c>
      <c r="F205" s="19">
        <v>35</v>
      </c>
      <c r="H205" t="str">
        <f t="shared" si="9"/>
        <v>Grade 5 Boys Patricia Heights A</v>
      </c>
      <c r="I205">
        <f>COUNTIF('Point Totals by Grade-Gender'!A:A,'Team Points Summary'!H205)</f>
        <v>1</v>
      </c>
    </row>
    <row r="206" spans="1:9" ht="15">
      <c r="A206" s="19">
        <v>4</v>
      </c>
      <c r="B206" s="19" t="s">
        <v>258</v>
      </c>
      <c r="C206" s="19">
        <v>69</v>
      </c>
      <c r="D206" s="19">
        <v>2</v>
      </c>
      <c r="E206" s="19">
        <v>25</v>
      </c>
      <c r="F206" s="19">
        <v>42</v>
      </c>
      <c r="H206" t="str">
        <f t="shared" si="9"/>
        <v>Grade 5 Boys Win Ferguson A</v>
      </c>
      <c r="I206">
        <f>COUNTIF('Point Totals by Grade-Gender'!A:A,'Team Points Summary'!H206)</f>
        <v>1</v>
      </c>
    </row>
    <row r="207" spans="1:9" ht="15">
      <c r="A207" s="19">
        <v>5</v>
      </c>
      <c r="B207" s="19" t="s">
        <v>220</v>
      </c>
      <c r="C207" s="19">
        <v>84</v>
      </c>
      <c r="D207" s="19">
        <v>12</v>
      </c>
      <c r="E207" s="19">
        <v>20</v>
      </c>
      <c r="F207" s="19">
        <v>52</v>
      </c>
      <c r="H207" t="str">
        <f t="shared" si="9"/>
        <v>Grade 5 Boys Rio Terrace B</v>
      </c>
      <c r="I207">
        <f>COUNTIF('Point Totals by Grade-Gender'!A:A,'Team Points Summary'!H207)</f>
        <v>1</v>
      </c>
    </row>
    <row r="208" spans="1:9" ht="15">
      <c r="A208" s="19">
        <v>6</v>
      </c>
      <c r="B208" s="19" t="s">
        <v>209</v>
      </c>
      <c r="C208" s="19">
        <v>91</v>
      </c>
      <c r="D208" s="19">
        <v>21</v>
      </c>
      <c r="E208" s="19">
        <v>24</v>
      </c>
      <c r="F208" s="19">
        <v>46</v>
      </c>
      <c r="H208" t="str">
        <f t="shared" si="9"/>
        <v>Grade 5 Boys Brander Gardens A</v>
      </c>
      <c r="I208">
        <f>COUNTIF('Point Totals by Grade-Gender'!A:A,'Team Points Summary'!H208)</f>
        <v>1</v>
      </c>
    </row>
    <row r="209" spans="1:9" ht="15">
      <c r="A209" s="19">
        <v>7</v>
      </c>
      <c r="B209" s="19" t="s">
        <v>199</v>
      </c>
      <c r="C209" s="19">
        <v>94</v>
      </c>
      <c r="D209" s="19">
        <v>5</v>
      </c>
      <c r="E209" s="19">
        <v>44</v>
      </c>
      <c r="F209" s="19">
        <v>45</v>
      </c>
      <c r="H209" t="str">
        <f t="shared" si="9"/>
        <v>Grade 5 Boys Michael A. Kostek A</v>
      </c>
      <c r="I209">
        <f>COUNTIF('Point Totals by Grade-Gender'!A:A,'Team Points Summary'!H209)</f>
        <v>1</v>
      </c>
    </row>
    <row r="210" spans="1:9" ht="15">
      <c r="A210" s="19">
        <v>8</v>
      </c>
      <c r="B210" s="19" t="s">
        <v>347</v>
      </c>
      <c r="C210" s="19">
        <v>113</v>
      </c>
      <c r="D210" s="19">
        <v>29</v>
      </c>
      <c r="E210" s="19">
        <v>30</v>
      </c>
      <c r="F210" s="19">
        <v>54</v>
      </c>
      <c r="H210" t="str">
        <f t="shared" si="9"/>
        <v>Grade 5 Boys Victoria A</v>
      </c>
      <c r="I210">
        <f>COUNTIF('Point Totals by Grade-Gender'!A:A,'Team Points Summary'!H210)</f>
        <v>1</v>
      </c>
    </row>
    <row r="211" spans="1:9" ht="15">
      <c r="A211" s="19">
        <v>9</v>
      </c>
      <c r="B211" s="19" t="s">
        <v>254</v>
      </c>
      <c r="C211" s="19">
        <v>124</v>
      </c>
      <c r="D211" s="19">
        <v>22</v>
      </c>
      <c r="E211" s="19">
        <v>27</v>
      </c>
      <c r="F211" s="19">
        <v>75</v>
      </c>
      <c r="H211" t="str">
        <f t="shared" si="9"/>
        <v>Grade 5 Boys Wes Hosford A</v>
      </c>
      <c r="I211">
        <f>COUNTIF('Point Totals by Grade-Gender'!A:A,'Team Points Summary'!H211)</f>
        <v>1</v>
      </c>
    </row>
    <row r="212" spans="1:9" ht="15">
      <c r="A212" s="19">
        <v>10</v>
      </c>
      <c r="B212" s="19" t="s">
        <v>288</v>
      </c>
      <c r="C212" s="19">
        <v>127</v>
      </c>
      <c r="D212" s="19">
        <v>26</v>
      </c>
      <c r="E212" s="19">
        <v>28</v>
      </c>
      <c r="F212" s="19">
        <v>73</v>
      </c>
      <c r="H212" t="str">
        <f t="shared" si="9"/>
        <v>Grade 5 Boys Aldergrove A</v>
      </c>
      <c r="I212">
        <f>COUNTIF('Point Totals by Grade-Gender'!A:A,'Team Points Summary'!H212)</f>
        <v>1</v>
      </c>
    </row>
    <row r="213" spans="1:9" ht="15">
      <c r="A213" s="19">
        <v>11</v>
      </c>
      <c r="B213" s="19" t="s">
        <v>210</v>
      </c>
      <c r="C213" s="19">
        <v>129</v>
      </c>
      <c r="D213" s="19">
        <v>36</v>
      </c>
      <c r="E213" s="19">
        <v>37</v>
      </c>
      <c r="F213" s="19">
        <v>56</v>
      </c>
      <c r="H213" t="str">
        <f t="shared" si="9"/>
        <v>Grade 5 Boys Windsor Park B</v>
      </c>
      <c r="I213">
        <f>COUNTIF('Point Totals by Grade-Gender'!A:A,'Team Points Summary'!H213)</f>
        <v>1</v>
      </c>
    </row>
    <row r="214" spans="1:9" ht="15">
      <c r="A214" s="19">
        <v>12</v>
      </c>
      <c r="B214" s="19" t="s">
        <v>208</v>
      </c>
      <c r="C214" s="19">
        <v>135</v>
      </c>
      <c r="D214" s="19">
        <v>33</v>
      </c>
      <c r="E214" s="19">
        <v>47</v>
      </c>
      <c r="F214" s="19">
        <v>55</v>
      </c>
      <c r="H214" t="str">
        <f t="shared" si="9"/>
        <v>Grade 5 Boys Edmonton Christian West A</v>
      </c>
      <c r="I214">
        <f>COUNTIF('Point Totals by Grade-Gender'!A:A,'Team Points Summary'!H214)</f>
        <v>1</v>
      </c>
    </row>
    <row r="215" spans="1:9" ht="15">
      <c r="A215" s="19">
        <v>13</v>
      </c>
      <c r="B215" s="19" t="s">
        <v>225</v>
      </c>
      <c r="C215" s="19">
        <v>137</v>
      </c>
      <c r="D215" s="19">
        <v>38</v>
      </c>
      <c r="E215" s="19">
        <v>39</v>
      </c>
      <c r="F215" s="19">
        <v>60</v>
      </c>
      <c r="H215" t="str">
        <f t="shared" si="9"/>
        <v>Grade 5 Boys Strathcona Christian Ac A</v>
      </c>
      <c r="I215">
        <f>COUNTIF('Point Totals by Grade-Gender'!A:A,'Team Points Summary'!H215)</f>
        <v>1</v>
      </c>
    </row>
    <row r="216" spans="1:9" ht="15">
      <c r="A216" s="19">
        <v>14</v>
      </c>
      <c r="B216" s="19" t="s">
        <v>231</v>
      </c>
      <c r="C216" s="19">
        <v>143</v>
      </c>
      <c r="D216" s="19">
        <v>15</v>
      </c>
      <c r="E216" s="19">
        <v>61</v>
      </c>
      <c r="F216" s="19">
        <v>67</v>
      </c>
      <c r="H216" t="str">
        <f t="shared" si="9"/>
        <v>Grade 5 Boys Earl Buxton A</v>
      </c>
      <c r="I216">
        <f>COUNTIF('Point Totals by Grade-Gender'!A:A,'Team Points Summary'!H216)</f>
        <v>1</v>
      </c>
    </row>
    <row r="217" spans="1:9" ht="15">
      <c r="A217" s="19">
        <v>15</v>
      </c>
      <c r="B217" s="19" t="s">
        <v>207</v>
      </c>
      <c r="C217" s="19">
        <v>155</v>
      </c>
      <c r="D217" s="19">
        <v>41</v>
      </c>
      <c r="E217" s="19">
        <v>48</v>
      </c>
      <c r="F217" s="19">
        <v>66</v>
      </c>
      <c r="H217" t="str">
        <f t="shared" si="9"/>
        <v>Grade 5 Boys Parkallen A</v>
      </c>
      <c r="I217">
        <f>COUNTIF('Point Totals by Grade-Gender'!A:A,'Team Points Summary'!H217)</f>
        <v>1</v>
      </c>
    </row>
    <row r="218" spans="1:9" ht="15">
      <c r="A218" s="19">
        <v>16</v>
      </c>
      <c r="B218" s="19" t="s">
        <v>214</v>
      </c>
      <c r="C218" s="19">
        <v>167</v>
      </c>
      <c r="D218" s="19">
        <v>50</v>
      </c>
      <c r="E218" s="19">
        <v>58</v>
      </c>
      <c r="F218" s="19">
        <v>59</v>
      </c>
      <c r="H218" t="str">
        <f t="shared" si="9"/>
        <v>Grade 5 Boys Michael A. Kostek B</v>
      </c>
      <c r="I218">
        <f>COUNTIF('Point Totals by Grade-Gender'!A:A,'Team Points Summary'!H218)</f>
        <v>1</v>
      </c>
    </row>
    <row r="219" spans="1:9" ht="15">
      <c r="A219" s="19">
        <v>17</v>
      </c>
      <c r="B219" s="19" t="s">
        <v>257</v>
      </c>
      <c r="C219" s="19">
        <v>187</v>
      </c>
      <c r="D219" s="19">
        <v>51</v>
      </c>
      <c r="E219" s="19">
        <v>64</v>
      </c>
      <c r="F219" s="19">
        <v>72</v>
      </c>
      <c r="H219" t="str">
        <f t="shared" si="9"/>
        <v>Grade 5 Boys Centennial A</v>
      </c>
      <c r="I219">
        <f>COUNTIF('Point Totals by Grade-Gender'!A:A,'Team Points Summary'!H219)</f>
        <v>1</v>
      </c>
    </row>
    <row r="220" spans="1:9" ht="15">
      <c r="A220" s="19">
        <v>18</v>
      </c>
      <c r="B220" s="19" t="s">
        <v>283</v>
      </c>
      <c r="C220" s="19">
        <v>191</v>
      </c>
      <c r="D220" s="19">
        <v>17</v>
      </c>
      <c r="E220" s="19">
        <v>70</v>
      </c>
      <c r="F220" s="19">
        <v>104</v>
      </c>
      <c r="H220" t="str">
        <f t="shared" si="9"/>
        <v>Grade 5 Boys Mundare A</v>
      </c>
      <c r="I220">
        <f>COUNTIF('Point Totals by Grade-Gender'!A:A,'Team Points Summary'!H220)</f>
        <v>1</v>
      </c>
    </row>
    <row r="221" spans="1:9" ht="15">
      <c r="A221" s="19">
        <v>19</v>
      </c>
      <c r="B221" s="19" t="s">
        <v>376</v>
      </c>
      <c r="C221" s="19">
        <v>200</v>
      </c>
      <c r="D221" s="19">
        <v>53</v>
      </c>
      <c r="E221" s="19">
        <v>62</v>
      </c>
      <c r="F221" s="19">
        <v>85</v>
      </c>
      <c r="H221" t="str">
        <f t="shared" si="9"/>
        <v>Grade 5 Boys Esther Starkman A</v>
      </c>
      <c r="I221">
        <f>COUNTIF('Point Totals by Grade-Gender'!A:A,'Team Points Summary'!H221)</f>
        <v>1</v>
      </c>
    </row>
    <row r="222" spans="1:9" ht="15">
      <c r="A222" s="19">
        <v>20</v>
      </c>
      <c r="B222" s="19" t="s">
        <v>227</v>
      </c>
      <c r="C222" s="19">
        <v>216</v>
      </c>
      <c r="D222" s="19">
        <v>57</v>
      </c>
      <c r="E222" s="19">
        <v>69</v>
      </c>
      <c r="F222" s="19">
        <v>90</v>
      </c>
      <c r="H222" t="str">
        <f t="shared" si="9"/>
        <v>Grade 5 Boys Brander Gardens B</v>
      </c>
      <c r="I222">
        <f>COUNTIF('Point Totals by Grade-Gender'!A:A,'Team Points Summary'!H222)</f>
        <v>1</v>
      </c>
    </row>
    <row r="223" spans="1:9" ht="15">
      <c r="A223" s="19">
        <v>21</v>
      </c>
      <c r="B223" s="19" t="s">
        <v>226</v>
      </c>
      <c r="C223" s="19">
        <v>223</v>
      </c>
      <c r="D223" s="19">
        <v>68</v>
      </c>
      <c r="E223" s="19">
        <v>76</v>
      </c>
      <c r="F223" s="19">
        <v>79</v>
      </c>
      <c r="H223" t="str">
        <f t="shared" si="9"/>
        <v>Grade 5 Boys Parkallen B</v>
      </c>
      <c r="I223">
        <f>COUNTIF('Point Totals by Grade-Gender'!A:A,'Team Points Summary'!H223)</f>
        <v>1</v>
      </c>
    </row>
    <row r="224" spans="1:9" ht="15">
      <c r="A224" s="19">
        <v>22</v>
      </c>
      <c r="B224" s="19" t="s">
        <v>264</v>
      </c>
      <c r="C224" s="19">
        <v>223</v>
      </c>
      <c r="D224" s="19">
        <v>65</v>
      </c>
      <c r="E224" s="19">
        <v>74</v>
      </c>
      <c r="F224" s="19">
        <v>84</v>
      </c>
      <c r="H224" t="str">
        <f t="shared" si="9"/>
        <v>Grade 5 Boys Win Ferguson B</v>
      </c>
      <c r="I224">
        <f>COUNTIF('Point Totals by Grade-Gender'!A:A,'Team Points Summary'!H224)</f>
        <v>1</v>
      </c>
    </row>
    <row r="225" spans="1:9" ht="15">
      <c r="A225" s="19">
        <v>23</v>
      </c>
      <c r="B225" s="19" t="s">
        <v>200</v>
      </c>
      <c r="C225" s="19">
        <v>232</v>
      </c>
      <c r="D225" s="19">
        <v>40</v>
      </c>
      <c r="E225" s="19">
        <v>92</v>
      </c>
      <c r="F225" s="19">
        <v>100</v>
      </c>
      <c r="H225" t="str">
        <f t="shared" si="9"/>
        <v>Grade 5 Boys George P. Nicholson A</v>
      </c>
      <c r="I225">
        <f>COUNTIF('Point Totals by Grade-Gender'!A:A,'Team Points Summary'!H225)</f>
        <v>1</v>
      </c>
    </row>
    <row r="226" spans="1:9" ht="15">
      <c r="A226" s="19">
        <v>24</v>
      </c>
      <c r="B226" s="19" t="s">
        <v>224</v>
      </c>
      <c r="C226" s="19">
        <v>239</v>
      </c>
      <c r="D226" s="19">
        <v>78</v>
      </c>
      <c r="E226" s="19">
        <v>80</v>
      </c>
      <c r="F226" s="19">
        <v>81</v>
      </c>
      <c r="H226" t="str">
        <f aca="true" t="shared" si="10" ref="H226:H234">CONCATENATE("Grade 5 Boys ",B226)</f>
        <v>Grade 5 Boys Rio Terrace C</v>
      </c>
      <c r="I226">
        <f>COUNTIF('Point Totals by Grade-Gender'!A:A,'Team Points Summary'!H226)</f>
        <v>1</v>
      </c>
    </row>
    <row r="227" spans="1:9" ht="15">
      <c r="A227" s="19">
        <v>25</v>
      </c>
      <c r="B227" s="19" t="s">
        <v>235</v>
      </c>
      <c r="C227" s="19">
        <v>265</v>
      </c>
      <c r="D227" s="19">
        <v>71</v>
      </c>
      <c r="E227" s="19">
        <v>82</v>
      </c>
      <c r="F227" s="19">
        <v>112</v>
      </c>
      <c r="H227" t="str">
        <f t="shared" si="10"/>
        <v>Grade 5 Boys Michael A. Kostek C</v>
      </c>
      <c r="I227">
        <f>COUNTIF('Point Totals by Grade-Gender'!A:A,'Team Points Summary'!H227)</f>
        <v>1</v>
      </c>
    </row>
    <row r="228" spans="1:9" ht="15">
      <c r="A228" s="19">
        <v>26</v>
      </c>
      <c r="B228" s="19" t="s">
        <v>248</v>
      </c>
      <c r="C228" s="19">
        <v>277</v>
      </c>
      <c r="D228" s="19">
        <v>86</v>
      </c>
      <c r="E228" s="19">
        <v>95</v>
      </c>
      <c r="F228" s="19">
        <v>96</v>
      </c>
      <c r="H228" t="str">
        <f t="shared" si="10"/>
        <v>Grade 5 Boys Earl Buxton B</v>
      </c>
      <c r="I228">
        <f>COUNTIF('Point Totals by Grade-Gender'!A:A,'Team Points Summary'!H228)</f>
        <v>1</v>
      </c>
    </row>
    <row r="229" spans="1:9" ht="15">
      <c r="A229" s="19">
        <v>27</v>
      </c>
      <c r="B229" s="19" t="s">
        <v>287</v>
      </c>
      <c r="C229" s="19">
        <v>306</v>
      </c>
      <c r="D229" s="19">
        <v>89</v>
      </c>
      <c r="E229" s="19">
        <v>99</v>
      </c>
      <c r="F229" s="19">
        <v>118</v>
      </c>
      <c r="H229" t="str">
        <f t="shared" si="10"/>
        <v>Grade 5 Boys Meadowlark A</v>
      </c>
      <c r="I229">
        <f>COUNTIF('Point Totals by Grade-Gender'!A:A,'Team Points Summary'!H229)</f>
        <v>1</v>
      </c>
    </row>
    <row r="230" spans="1:9" ht="15">
      <c r="A230" s="19">
        <v>28</v>
      </c>
      <c r="B230" s="19" t="s">
        <v>378</v>
      </c>
      <c r="C230" s="19">
        <v>329</v>
      </c>
      <c r="D230" s="19">
        <v>94</v>
      </c>
      <c r="E230" s="19">
        <v>115</v>
      </c>
      <c r="F230" s="19">
        <v>120</v>
      </c>
      <c r="H230" t="str">
        <f t="shared" si="10"/>
        <v>Grade 5 Boys Esther Starkman B</v>
      </c>
      <c r="I230">
        <f>COUNTIF('Point Totals by Grade-Gender'!A:A,'Team Points Summary'!H230)</f>
        <v>1</v>
      </c>
    </row>
    <row r="231" spans="1:9" ht="15">
      <c r="A231" s="19">
        <v>29</v>
      </c>
      <c r="B231" s="19" t="s">
        <v>267</v>
      </c>
      <c r="C231" s="19">
        <v>330</v>
      </c>
      <c r="D231" s="19">
        <v>106</v>
      </c>
      <c r="E231" s="19">
        <v>110</v>
      </c>
      <c r="F231" s="19">
        <v>114</v>
      </c>
      <c r="H231" t="str">
        <f t="shared" si="10"/>
        <v>Grade 5 Boys Earl Buxton C</v>
      </c>
      <c r="I231">
        <f>COUNTIF('Point Totals by Grade-Gender'!A:A,'Team Points Summary'!H231)</f>
        <v>1</v>
      </c>
    </row>
    <row r="232" spans="1:9" ht="15">
      <c r="A232" s="19">
        <v>30</v>
      </c>
      <c r="B232" s="19" t="s">
        <v>201</v>
      </c>
      <c r="C232" s="19">
        <v>333</v>
      </c>
      <c r="D232" s="19">
        <v>105</v>
      </c>
      <c r="E232" s="19">
        <v>111</v>
      </c>
      <c r="F232" s="19">
        <v>117</v>
      </c>
      <c r="H232" t="str">
        <f t="shared" si="10"/>
        <v>Grade 5 Boys Pine Street A</v>
      </c>
      <c r="I232">
        <f>COUNTIF('Point Totals by Grade-Gender'!A:A,'Team Points Summary'!H232)</f>
        <v>1</v>
      </c>
    </row>
    <row r="233" spans="1:9" ht="15">
      <c r="A233" s="19">
        <v>31</v>
      </c>
      <c r="B233" s="19" t="s">
        <v>217</v>
      </c>
      <c r="C233" s="19">
        <v>333</v>
      </c>
      <c r="D233" s="19">
        <v>102</v>
      </c>
      <c r="E233" s="19">
        <v>108</v>
      </c>
      <c r="F233" s="19">
        <v>123</v>
      </c>
      <c r="H233" t="str">
        <f t="shared" si="10"/>
        <v>Grade 5 Boys George P. Nicholson B</v>
      </c>
      <c r="I233">
        <f>COUNTIF('Point Totals by Grade-Gender'!A:A,'Team Points Summary'!H233)</f>
        <v>1</v>
      </c>
    </row>
    <row r="234" spans="1:9" ht="15">
      <c r="A234" s="19">
        <v>32</v>
      </c>
      <c r="B234" s="19" t="s">
        <v>379</v>
      </c>
      <c r="C234" s="19">
        <v>372</v>
      </c>
      <c r="D234" s="19">
        <v>122</v>
      </c>
      <c r="E234" s="19">
        <v>124</v>
      </c>
      <c r="F234" s="19">
        <v>126</v>
      </c>
      <c r="H234" t="str">
        <f t="shared" si="10"/>
        <v>Grade 5 Boys Esther Starkman C</v>
      </c>
      <c r="I234">
        <f>COUNTIF('Point Totals by Grade-Gender'!A:A,'Team Points Summary'!H234)</f>
        <v>1</v>
      </c>
    </row>
    <row r="235" spans="3:9" ht="12.75">
      <c r="C235">
        <f>SUM(C203:C234)</f>
        <v>5948</v>
      </c>
      <c r="H235" s="1" t="s">
        <v>108</v>
      </c>
      <c r="I235">
        <f>COUNTIF('Point Totals by Grade-Gender'!A:A,'Team Points Summary'!H235)</f>
        <v>1</v>
      </c>
    </row>
    <row r="236" ht="12.75">
      <c r="H236" s="1"/>
    </row>
    <row r="237" ht="12.75">
      <c r="A237" s="1" t="s">
        <v>411</v>
      </c>
    </row>
    <row r="238" spans="1:9" ht="12.75">
      <c r="A238">
        <v>1</v>
      </c>
      <c r="B238" t="s">
        <v>202</v>
      </c>
      <c r="C238">
        <v>31</v>
      </c>
      <c r="D238">
        <v>1</v>
      </c>
      <c r="E238">
        <v>9</v>
      </c>
      <c r="F238">
        <v>21</v>
      </c>
      <c r="H238" t="str">
        <f aca="true" t="shared" si="11" ref="H238:H243">CONCATENATE("Grade 6 Girls ",B238)</f>
        <v>Grade 6 Girls Windsor Park A</v>
      </c>
      <c r="I238">
        <f>COUNTIF('Point Totals by Grade-Gender'!A:A,'Team Points Summary'!H238)</f>
        <v>1</v>
      </c>
    </row>
    <row r="239" spans="1:9" ht="12.75">
      <c r="A239">
        <v>2</v>
      </c>
      <c r="B239" t="s">
        <v>199</v>
      </c>
      <c r="C239">
        <v>33</v>
      </c>
      <c r="D239">
        <v>3</v>
      </c>
      <c r="E239">
        <v>8</v>
      </c>
      <c r="F239">
        <v>22</v>
      </c>
      <c r="H239" t="str">
        <f t="shared" si="11"/>
        <v>Grade 6 Girls Michael A. Kostek A</v>
      </c>
      <c r="I239">
        <f>COUNTIF('Point Totals by Grade-Gender'!A:A,'Team Points Summary'!H239)</f>
        <v>1</v>
      </c>
    </row>
    <row r="240" spans="1:9" ht="12.75">
      <c r="A240">
        <v>3</v>
      </c>
      <c r="B240" t="s">
        <v>273</v>
      </c>
      <c r="C240">
        <v>62</v>
      </c>
      <c r="D240">
        <v>11</v>
      </c>
      <c r="E240">
        <v>16</v>
      </c>
      <c r="F240">
        <v>35</v>
      </c>
      <c r="H240" t="str">
        <f t="shared" si="11"/>
        <v>Grade 6 Girls Westbrook A</v>
      </c>
      <c r="I240">
        <f>COUNTIF('Point Totals by Grade-Gender'!A:A,'Team Points Summary'!H240)</f>
        <v>1</v>
      </c>
    </row>
    <row r="241" spans="1:9" ht="12.75">
      <c r="A241">
        <v>4</v>
      </c>
      <c r="B241" t="s">
        <v>200</v>
      </c>
      <c r="C241">
        <v>65</v>
      </c>
      <c r="D241">
        <v>17</v>
      </c>
      <c r="E241">
        <v>23</v>
      </c>
      <c r="F241">
        <v>25</v>
      </c>
      <c r="H241" t="str">
        <f t="shared" si="11"/>
        <v>Grade 6 Girls George P. Nicholson A</v>
      </c>
      <c r="I241">
        <f>COUNTIF('Point Totals by Grade-Gender'!A:A,'Team Points Summary'!H241)</f>
        <v>1</v>
      </c>
    </row>
    <row r="242" spans="1:9" ht="12.75">
      <c r="A242">
        <v>5</v>
      </c>
      <c r="B242" t="s">
        <v>231</v>
      </c>
      <c r="C242">
        <v>70</v>
      </c>
      <c r="D242">
        <v>7</v>
      </c>
      <c r="E242">
        <v>19</v>
      </c>
      <c r="F242">
        <v>44</v>
      </c>
      <c r="H242" t="str">
        <f t="shared" si="11"/>
        <v>Grade 6 Girls Earl Buxton A</v>
      </c>
      <c r="I242">
        <f>COUNTIF('Point Totals by Grade-Gender'!A:A,'Team Points Summary'!H242)</f>
        <v>1</v>
      </c>
    </row>
    <row r="243" spans="1:9" ht="12.75">
      <c r="A243">
        <v>6</v>
      </c>
      <c r="B243" t="s">
        <v>201</v>
      </c>
      <c r="C243">
        <v>74</v>
      </c>
      <c r="D243">
        <v>10</v>
      </c>
      <c r="E243">
        <v>31</v>
      </c>
      <c r="F243">
        <v>33</v>
      </c>
      <c r="H243" t="str">
        <f t="shared" si="11"/>
        <v>Grade 6 Girls Pine Street A</v>
      </c>
      <c r="I243">
        <f>COUNTIF('Point Totals by Grade-Gender'!A:A,'Team Points Summary'!H243)</f>
        <v>1</v>
      </c>
    </row>
    <row r="244" spans="1:9" ht="12.75">
      <c r="A244">
        <v>7</v>
      </c>
      <c r="B244" t="s">
        <v>205</v>
      </c>
      <c r="C244">
        <v>123</v>
      </c>
      <c r="D244">
        <v>32</v>
      </c>
      <c r="E244">
        <v>39</v>
      </c>
      <c r="F244">
        <v>52</v>
      </c>
      <c r="H244" t="str">
        <f aca="true" t="shared" si="12" ref="H244:H256">CONCATENATE("Grade 6 Girls ",B244)</f>
        <v>Grade 6 Girls Rio Terrace A</v>
      </c>
      <c r="I244">
        <f>COUNTIF('Point Totals by Grade-Gender'!A:A,'Team Points Summary'!H244)</f>
        <v>1</v>
      </c>
    </row>
    <row r="245" spans="1:9" ht="12.75">
      <c r="A245">
        <v>8</v>
      </c>
      <c r="B245" t="s">
        <v>285</v>
      </c>
      <c r="C245">
        <v>129</v>
      </c>
      <c r="D245">
        <v>14</v>
      </c>
      <c r="E245">
        <v>47</v>
      </c>
      <c r="F245">
        <v>68</v>
      </c>
      <c r="H245" t="str">
        <f t="shared" si="12"/>
        <v>Grade 6 Girls Westglen A</v>
      </c>
      <c r="I245">
        <f>COUNTIF('Point Totals by Grade-Gender'!A:A,'Team Points Summary'!H245)</f>
        <v>1</v>
      </c>
    </row>
    <row r="246" spans="1:9" ht="12.75">
      <c r="A246">
        <v>9</v>
      </c>
      <c r="B246" t="s">
        <v>376</v>
      </c>
      <c r="C246">
        <v>132</v>
      </c>
      <c r="D246">
        <v>18</v>
      </c>
      <c r="E246">
        <v>28</v>
      </c>
      <c r="F246">
        <v>86</v>
      </c>
      <c r="H246" t="str">
        <f t="shared" si="12"/>
        <v>Grade 6 Girls Esther Starkman A</v>
      </c>
      <c r="I246">
        <f>COUNTIF('Point Totals by Grade-Gender'!A:A,'Team Points Summary'!H246)</f>
        <v>1</v>
      </c>
    </row>
    <row r="247" spans="1:9" ht="12.75">
      <c r="A247">
        <v>10</v>
      </c>
      <c r="B247" t="s">
        <v>207</v>
      </c>
      <c r="C247">
        <v>145</v>
      </c>
      <c r="D247">
        <v>38</v>
      </c>
      <c r="E247">
        <v>43</v>
      </c>
      <c r="F247">
        <v>64</v>
      </c>
      <c r="H247" t="str">
        <f t="shared" si="12"/>
        <v>Grade 6 Girls Parkallen A</v>
      </c>
      <c r="I247">
        <f>COUNTIF('Point Totals by Grade-Gender'!A:A,'Team Points Summary'!H247)</f>
        <v>1</v>
      </c>
    </row>
    <row r="248" spans="1:9" ht="12.75">
      <c r="A248">
        <v>11</v>
      </c>
      <c r="B248" t="s">
        <v>230</v>
      </c>
      <c r="C248">
        <v>146</v>
      </c>
      <c r="D248">
        <v>37</v>
      </c>
      <c r="E248">
        <v>48</v>
      </c>
      <c r="F248">
        <v>61</v>
      </c>
      <c r="H248" t="str">
        <f t="shared" si="12"/>
        <v>Grade 6 Girls Pine Street B</v>
      </c>
      <c r="I248">
        <f>COUNTIF('Point Totals by Grade-Gender'!A:A,'Team Points Summary'!H248)</f>
        <v>1</v>
      </c>
    </row>
    <row r="249" spans="1:9" ht="12.75">
      <c r="A249">
        <v>12</v>
      </c>
      <c r="B249" t="s">
        <v>229</v>
      </c>
      <c r="C249">
        <v>150</v>
      </c>
      <c r="D249">
        <v>29</v>
      </c>
      <c r="E249">
        <v>59</v>
      </c>
      <c r="F249">
        <v>62</v>
      </c>
      <c r="H249" t="str">
        <f t="shared" si="12"/>
        <v>Grade 6 Girls Meadowlark Christian A</v>
      </c>
      <c r="I249">
        <f>COUNTIF('Point Totals by Grade-Gender'!A:A,'Team Points Summary'!H249)</f>
        <v>1</v>
      </c>
    </row>
    <row r="250" spans="1:9" ht="12.75">
      <c r="A250">
        <v>13</v>
      </c>
      <c r="B250" t="s">
        <v>248</v>
      </c>
      <c r="C250">
        <v>152</v>
      </c>
      <c r="D250">
        <v>45</v>
      </c>
      <c r="E250">
        <v>50</v>
      </c>
      <c r="F250">
        <v>57</v>
      </c>
      <c r="H250" t="str">
        <f t="shared" si="12"/>
        <v>Grade 6 Girls Earl Buxton B</v>
      </c>
      <c r="I250">
        <f>COUNTIF('Point Totals by Grade-Gender'!A:A,'Team Points Summary'!H250)</f>
        <v>1</v>
      </c>
    </row>
    <row r="251" spans="1:9" ht="12.75">
      <c r="A251">
        <v>14</v>
      </c>
      <c r="B251" t="s">
        <v>286</v>
      </c>
      <c r="C251">
        <v>166</v>
      </c>
      <c r="D251">
        <v>34</v>
      </c>
      <c r="E251">
        <v>42</v>
      </c>
      <c r="F251">
        <v>90</v>
      </c>
      <c r="H251" t="str">
        <f t="shared" si="12"/>
        <v>Grade 6 Girls Rideau Park A</v>
      </c>
      <c r="I251">
        <f>COUNTIF('Point Totals by Grade-Gender'!A:A,'Team Points Summary'!H251)</f>
        <v>1</v>
      </c>
    </row>
    <row r="252" spans="1:9" ht="12.75">
      <c r="A252">
        <v>15</v>
      </c>
      <c r="B252" t="s">
        <v>371</v>
      </c>
      <c r="C252">
        <v>171</v>
      </c>
      <c r="D252">
        <v>55</v>
      </c>
      <c r="E252">
        <v>56</v>
      </c>
      <c r="F252">
        <v>60</v>
      </c>
      <c r="H252" t="str">
        <f t="shared" si="12"/>
        <v>Grade 6 Girls Laurier Heights A</v>
      </c>
      <c r="I252">
        <f>COUNTIF('Point Totals by Grade-Gender'!A:A,'Team Points Summary'!H252)</f>
        <v>1</v>
      </c>
    </row>
    <row r="253" spans="1:9" ht="12.75">
      <c r="A253">
        <v>16</v>
      </c>
      <c r="B253" t="s">
        <v>267</v>
      </c>
      <c r="C253">
        <v>217</v>
      </c>
      <c r="D253">
        <v>63</v>
      </c>
      <c r="E253">
        <v>65</v>
      </c>
      <c r="F253">
        <v>89</v>
      </c>
      <c r="H253" t="str">
        <f t="shared" si="12"/>
        <v>Grade 6 Girls Earl Buxton C</v>
      </c>
      <c r="I253">
        <f>COUNTIF('Point Totals by Grade-Gender'!A:A,'Team Points Summary'!H253)</f>
        <v>1</v>
      </c>
    </row>
    <row r="254" spans="1:9" ht="12.75">
      <c r="A254">
        <v>17</v>
      </c>
      <c r="B254" t="s">
        <v>347</v>
      </c>
      <c r="C254">
        <v>222</v>
      </c>
      <c r="D254">
        <v>66</v>
      </c>
      <c r="E254">
        <v>73</v>
      </c>
      <c r="F254">
        <v>83</v>
      </c>
      <c r="H254" t="str">
        <f t="shared" si="12"/>
        <v>Grade 6 Girls Victoria A</v>
      </c>
      <c r="I254">
        <f>COUNTIF('Point Totals by Grade-Gender'!A:A,'Team Points Summary'!H254)</f>
        <v>1</v>
      </c>
    </row>
    <row r="255" spans="1:9" ht="12.75">
      <c r="A255">
        <v>18</v>
      </c>
      <c r="B255" t="s">
        <v>244</v>
      </c>
      <c r="C255">
        <v>235</v>
      </c>
      <c r="D255">
        <v>72</v>
      </c>
      <c r="E255">
        <v>81</v>
      </c>
      <c r="F255">
        <v>82</v>
      </c>
      <c r="H255" t="str">
        <f t="shared" si="12"/>
        <v>Grade 6 Girls Pine Street C</v>
      </c>
      <c r="I255">
        <f>COUNTIF('Point Totals by Grade-Gender'!A:A,'Team Points Summary'!H255)</f>
        <v>1</v>
      </c>
    </row>
    <row r="256" spans="1:9" ht="12.75">
      <c r="A256">
        <v>19</v>
      </c>
      <c r="B256" t="s">
        <v>255</v>
      </c>
      <c r="C256">
        <v>273</v>
      </c>
      <c r="D256">
        <v>87</v>
      </c>
      <c r="E256">
        <v>91</v>
      </c>
      <c r="F256">
        <v>95</v>
      </c>
      <c r="H256" t="str">
        <f t="shared" si="12"/>
        <v>Grade 6 Girls Garneau A</v>
      </c>
      <c r="I256">
        <f>COUNTIF('Point Totals by Grade-Gender'!A:A,'Team Points Summary'!H256)</f>
        <v>1</v>
      </c>
    </row>
    <row r="257" spans="3:9" ht="12.75">
      <c r="C257">
        <f>SUM(C238:C256)</f>
        <v>2596</v>
      </c>
      <c r="H257" s="1" t="s">
        <v>109</v>
      </c>
      <c r="I257">
        <f>COUNTIF('Point Totals by Grade-Gender'!A:A,'Team Points Summary'!H257)</f>
        <v>1</v>
      </c>
    </row>
    <row r="258" ht="12.75">
      <c r="H258" s="1"/>
    </row>
    <row r="259" ht="12.75">
      <c r="A259" s="1" t="s">
        <v>412</v>
      </c>
    </row>
    <row r="260" spans="1:9" ht="15">
      <c r="A260" s="21">
        <v>1</v>
      </c>
      <c r="B260" s="21" t="s">
        <v>270</v>
      </c>
      <c r="C260" s="21">
        <v>32</v>
      </c>
      <c r="D260" s="21">
        <v>8</v>
      </c>
      <c r="E260" s="21">
        <v>9</v>
      </c>
      <c r="F260" s="21">
        <v>15</v>
      </c>
      <c r="H260" t="str">
        <f aca="true" t="shared" si="13" ref="H260:H279">CONCATENATE("Grade 6 Boys ",B260)</f>
        <v>Grade 6 Boys Forest Heights A</v>
      </c>
      <c r="I260">
        <f>COUNTIF('Point Totals by Grade-Gender'!A:A,'Team Points Summary'!H260)</f>
        <v>1</v>
      </c>
    </row>
    <row r="261" spans="1:9" ht="15">
      <c r="A261" s="21">
        <v>2</v>
      </c>
      <c r="B261" s="21" t="s">
        <v>199</v>
      </c>
      <c r="C261" s="21">
        <v>40</v>
      </c>
      <c r="D261" s="21">
        <v>4</v>
      </c>
      <c r="E261" s="21">
        <v>14</v>
      </c>
      <c r="F261" s="21">
        <v>22</v>
      </c>
      <c r="H261" t="str">
        <f t="shared" si="13"/>
        <v>Grade 6 Boys Michael A. Kostek A</v>
      </c>
      <c r="I261">
        <f>COUNTIF('Point Totals by Grade-Gender'!A:A,'Team Points Summary'!H261)</f>
        <v>1</v>
      </c>
    </row>
    <row r="262" spans="1:9" ht="15">
      <c r="A262" s="21">
        <v>3</v>
      </c>
      <c r="B262" s="21" t="s">
        <v>209</v>
      </c>
      <c r="C262" s="21">
        <v>49</v>
      </c>
      <c r="D262" s="21">
        <v>2</v>
      </c>
      <c r="E262" s="21">
        <v>12</v>
      </c>
      <c r="F262" s="21">
        <v>35</v>
      </c>
      <c r="H262" t="str">
        <f t="shared" si="13"/>
        <v>Grade 6 Boys Brander Gardens A</v>
      </c>
      <c r="I262">
        <f>COUNTIF('Point Totals by Grade-Gender'!A:A,'Team Points Summary'!H262)</f>
        <v>1</v>
      </c>
    </row>
    <row r="263" spans="1:9" ht="15">
      <c r="A263" s="21">
        <v>4</v>
      </c>
      <c r="B263" s="21" t="s">
        <v>231</v>
      </c>
      <c r="C263" s="21">
        <v>56</v>
      </c>
      <c r="D263" s="21">
        <v>6</v>
      </c>
      <c r="E263" s="21">
        <v>20</v>
      </c>
      <c r="F263" s="21">
        <v>30</v>
      </c>
      <c r="H263" t="str">
        <f t="shared" si="13"/>
        <v>Grade 6 Boys Earl Buxton A</v>
      </c>
      <c r="I263">
        <f>COUNTIF('Point Totals by Grade-Gender'!A:A,'Team Points Summary'!H263)</f>
        <v>1</v>
      </c>
    </row>
    <row r="264" spans="1:9" ht="15">
      <c r="A264" s="21">
        <v>5</v>
      </c>
      <c r="B264" s="21" t="s">
        <v>219</v>
      </c>
      <c r="C264" s="21">
        <v>74</v>
      </c>
      <c r="D264" s="21">
        <v>7</v>
      </c>
      <c r="E264" s="21">
        <v>11</v>
      </c>
      <c r="F264" s="21">
        <v>56</v>
      </c>
      <c r="H264" t="str">
        <f t="shared" si="13"/>
        <v>Grade 6 Boys Suzuki Charter A</v>
      </c>
      <c r="I264">
        <f>COUNTIF('Point Totals by Grade-Gender'!A:A,'Team Points Summary'!H264)</f>
        <v>1</v>
      </c>
    </row>
    <row r="265" spans="1:9" ht="15">
      <c r="A265" s="21">
        <v>6</v>
      </c>
      <c r="B265" s="21" t="s">
        <v>207</v>
      </c>
      <c r="C265" s="21">
        <v>74</v>
      </c>
      <c r="D265" s="21">
        <v>16</v>
      </c>
      <c r="E265" s="21">
        <v>26</v>
      </c>
      <c r="F265" s="21">
        <v>32</v>
      </c>
      <c r="H265" t="str">
        <f t="shared" si="13"/>
        <v>Grade 6 Boys Parkallen A</v>
      </c>
      <c r="I265">
        <f>COUNTIF('Point Totals by Grade-Gender'!A:A,'Team Points Summary'!H265)</f>
        <v>1</v>
      </c>
    </row>
    <row r="266" spans="1:9" ht="15">
      <c r="A266" s="21">
        <v>7</v>
      </c>
      <c r="B266" s="21" t="s">
        <v>254</v>
      </c>
      <c r="C266" s="21">
        <v>85</v>
      </c>
      <c r="D266" s="21">
        <v>18</v>
      </c>
      <c r="E266" s="21">
        <v>33</v>
      </c>
      <c r="F266" s="21">
        <v>34</v>
      </c>
      <c r="H266" t="str">
        <f t="shared" si="13"/>
        <v>Grade 6 Boys Wes Hosford A</v>
      </c>
      <c r="I266">
        <f>COUNTIF('Point Totals by Grade-Gender'!A:A,'Team Points Summary'!H266)</f>
        <v>1</v>
      </c>
    </row>
    <row r="267" spans="1:9" ht="15">
      <c r="A267" s="21">
        <v>8</v>
      </c>
      <c r="B267" s="21" t="s">
        <v>271</v>
      </c>
      <c r="C267" s="21">
        <v>95</v>
      </c>
      <c r="D267" s="21">
        <v>19</v>
      </c>
      <c r="E267" s="21">
        <v>27</v>
      </c>
      <c r="F267" s="21">
        <v>49</v>
      </c>
      <c r="H267" t="str">
        <f t="shared" si="13"/>
        <v>Grade 6 Boys Forest Heights B</v>
      </c>
      <c r="I267">
        <f>COUNTIF('Point Totals by Grade-Gender'!A:A,'Team Points Summary'!H267)</f>
        <v>1</v>
      </c>
    </row>
    <row r="268" spans="1:9" ht="15">
      <c r="A268" s="21">
        <v>9</v>
      </c>
      <c r="B268" s="21" t="s">
        <v>201</v>
      </c>
      <c r="C268" s="21">
        <v>100</v>
      </c>
      <c r="D268" s="21">
        <v>13</v>
      </c>
      <c r="E268" s="21">
        <v>25</v>
      </c>
      <c r="F268" s="21">
        <v>62</v>
      </c>
      <c r="H268" t="str">
        <f t="shared" si="13"/>
        <v>Grade 6 Boys Pine Street A</v>
      </c>
      <c r="I268">
        <f>COUNTIF('Point Totals by Grade-Gender'!A:A,'Team Points Summary'!H268)</f>
        <v>1</v>
      </c>
    </row>
    <row r="269" spans="1:9" ht="15">
      <c r="A269" s="21">
        <v>10</v>
      </c>
      <c r="B269" s="21" t="s">
        <v>226</v>
      </c>
      <c r="C269" s="21">
        <v>127</v>
      </c>
      <c r="D269" s="21">
        <v>38</v>
      </c>
      <c r="E269" s="21">
        <v>44</v>
      </c>
      <c r="F269" s="21">
        <v>45</v>
      </c>
      <c r="H269" t="str">
        <f t="shared" si="13"/>
        <v>Grade 6 Boys Parkallen B</v>
      </c>
      <c r="I269">
        <f>COUNTIF('Point Totals by Grade-Gender'!A:A,'Team Points Summary'!H269)</f>
        <v>1</v>
      </c>
    </row>
    <row r="270" spans="1:9" ht="15">
      <c r="A270" s="21">
        <v>11</v>
      </c>
      <c r="B270" s="21" t="s">
        <v>257</v>
      </c>
      <c r="C270" s="21">
        <v>136</v>
      </c>
      <c r="D270" s="21">
        <v>29</v>
      </c>
      <c r="E270" s="21">
        <v>37</v>
      </c>
      <c r="F270" s="21">
        <v>70</v>
      </c>
      <c r="H270" t="str">
        <f t="shared" si="13"/>
        <v>Grade 6 Boys Centennial A</v>
      </c>
      <c r="I270">
        <f>COUNTIF('Point Totals by Grade-Gender'!A:A,'Team Points Summary'!H270)</f>
        <v>1</v>
      </c>
    </row>
    <row r="271" spans="1:9" ht="15">
      <c r="A271" s="21">
        <v>12</v>
      </c>
      <c r="B271" s="21" t="s">
        <v>371</v>
      </c>
      <c r="C271" s="21">
        <v>140</v>
      </c>
      <c r="D271" s="21">
        <v>31</v>
      </c>
      <c r="E271" s="21">
        <v>54</v>
      </c>
      <c r="F271" s="21">
        <v>55</v>
      </c>
      <c r="H271" t="str">
        <f t="shared" si="13"/>
        <v>Grade 6 Boys Laurier Heights A</v>
      </c>
      <c r="I271">
        <f>COUNTIF('Point Totals by Grade-Gender'!A:A,'Team Points Summary'!H271)</f>
        <v>1</v>
      </c>
    </row>
    <row r="272" spans="1:9" ht="15">
      <c r="A272" s="21">
        <v>13</v>
      </c>
      <c r="B272" s="21" t="s">
        <v>205</v>
      </c>
      <c r="C272" s="21">
        <v>142</v>
      </c>
      <c r="D272" s="21">
        <v>10</v>
      </c>
      <c r="E272" s="21">
        <v>46</v>
      </c>
      <c r="F272" s="21">
        <v>86</v>
      </c>
      <c r="H272" t="str">
        <f t="shared" si="13"/>
        <v>Grade 6 Boys Rio Terrace A</v>
      </c>
      <c r="I272">
        <f>COUNTIF('Point Totals by Grade-Gender'!A:A,'Team Points Summary'!H272)</f>
        <v>1</v>
      </c>
    </row>
    <row r="273" spans="1:9" ht="15">
      <c r="A273" s="21">
        <v>14</v>
      </c>
      <c r="B273" s="21" t="s">
        <v>200</v>
      </c>
      <c r="C273" s="21">
        <v>144</v>
      </c>
      <c r="D273" s="21">
        <v>24</v>
      </c>
      <c r="E273" s="21">
        <v>39</v>
      </c>
      <c r="F273" s="21">
        <v>81</v>
      </c>
      <c r="H273" t="str">
        <f t="shared" si="13"/>
        <v>Grade 6 Boys George P. Nicholson A</v>
      </c>
      <c r="I273">
        <f>COUNTIF('Point Totals by Grade-Gender'!A:A,'Team Points Summary'!H273)</f>
        <v>1</v>
      </c>
    </row>
    <row r="274" spans="1:9" ht="15">
      <c r="A274" s="21">
        <v>15</v>
      </c>
      <c r="B274" s="21" t="s">
        <v>227</v>
      </c>
      <c r="C274" s="21">
        <v>144</v>
      </c>
      <c r="D274" s="21">
        <v>36</v>
      </c>
      <c r="E274" s="21">
        <v>48</v>
      </c>
      <c r="F274" s="21">
        <v>60</v>
      </c>
      <c r="H274" t="str">
        <f t="shared" si="13"/>
        <v>Grade 6 Boys Brander Gardens B</v>
      </c>
      <c r="I274">
        <f>COUNTIF('Point Totals by Grade-Gender'!A:A,'Team Points Summary'!H274)</f>
        <v>1</v>
      </c>
    </row>
    <row r="275" spans="1:9" ht="15">
      <c r="A275" s="21">
        <v>16</v>
      </c>
      <c r="B275" s="21" t="s">
        <v>214</v>
      </c>
      <c r="C275" s="21">
        <v>153</v>
      </c>
      <c r="D275" s="21">
        <v>28</v>
      </c>
      <c r="E275" s="21">
        <v>43</v>
      </c>
      <c r="F275" s="21">
        <v>82</v>
      </c>
      <c r="H275" t="str">
        <f t="shared" si="13"/>
        <v>Grade 6 Boys Michael A. Kostek B</v>
      </c>
      <c r="I275">
        <f>COUNTIF('Point Totals by Grade-Gender'!A:A,'Team Points Summary'!H275)</f>
        <v>1</v>
      </c>
    </row>
    <row r="276" spans="1:9" ht="15">
      <c r="A276" s="21">
        <v>17</v>
      </c>
      <c r="B276" s="21" t="s">
        <v>287</v>
      </c>
      <c r="C276" s="21">
        <v>153</v>
      </c>
      <c r="D276" s="21">
        <v>23</v>
      </c>
      <c r="E276" s="21">
        <v>53</v>
      </c>
      <c r="F276" s="21">
        <v>77</v>
      </c>
      <c r="H276" t="str">
        <f t="shared" si="13"/>
        <v>Grade 6 Boys Meadowlark A</v>
      </c>
      <c r="I276">
        <f>COUNTIF('Point Totals by Grade-Gender'!A:A,'Team Points Summary'!H276)</f>
        <v>1</v>
      </c>
    </row>
    <row r="277" spans="1:9" ht="15">
      <c r="A277" s="21">
        <v>18</v>
      </c>
      <c r="B277" s="21" t="s">
        <v>387</v>
      </c>
      <c r="C277" s="21">
        <v>169</v>
      </c>
      <c r="D277" s="21">
        <v>47</v>
      </c>
      <c r="E277" s="21">
        <v>50</v>
      </c>
      <c r="F277" s="21">
        <v>72</v>
      </c>
      <c r="H277" t="str">
        <f t="shared" si="13"/>
        <v>Grade 6 Boys Parkallen C</v>
      </c>
      <c r="I277">
        <f>COUNTIF('Point Totals by Grade-Gender'!A:A,'Team Points Summary'!H277)</f>
        <v>1</v>
      </c>
    </row>
    <row r="278" spans="1:9" ht="15">
      <c r="A278" s="21">
        <v>19</v>
      </c>
      <c r="B278" s="21" t="s">
        <v>283</v>
      </c>
      <c r="C278" s="21">
        <v>189</v>
      </c>
      <c r="D278" s="21">
        <v>42</v>
      </c>
      <c r="E278" s="21">
        <v>73</v>
      </c>
      <c r="F278" s="21">
        <v>74</v>
      </c>
      <c r="H278" t="str">
        <f t="shared" si="13"/>
        <v>Grade 6 Boys Mundare A</v>
      </c>
      <c r="I278">
        <f>COUNTIF('Point Totals by Grade-Gender'!A:A,'Team Points Summary'!H278)</f>
        <v>1</v>
      </c>
    </row>
    <row r="279" spans="1:9" ht="15">
      <c r="A279" s="21">
        <v>20</v>
      </c>
      <c r="B279" s="21" t="s">
        <v>222</v>
      </c>
      <c r="C279" s="21">
        <v>227</v>
      </c>
      <c r="D279" s="21">
        <v>71</v>
      </c>
      <c r="E279" s="21">
        <v>76</v>
      </c>
      <c r="F279" s="21">
        <v>80</v>
      </c>
      <c r="H279" t="str">
        <f t="shared" si="13"/>
        <v>Grade 6 Boys Uncas A</v>
      </c>
      <c r="I279">
        <f>COUNTIF('Point Totals by Grade-Gender'!A:A,'Team Points Summary'!H279)</f>
        <v>1</v>
      </c>
    </row>
    <row r="280" spans="3:9" ht="12.75">
      <c r="C280">
        <f>SUM(C260:C279)</f>
        <v>2329</v>
      </c>
      <c r="H280" s="1" t="s">
        <v>110</v>
      </c>
      <c r="I280">
        <f>COUNTIF('Point Totals by Grade-Gender'!A:A,'Team Points Summary'!H280)</f>
        <v>1</v>
      </c>
    </row>
    <row r="282" ht="12.75">
      <c r="A282" s="1" t="s">
        <v>413</v>
      </c>
    </row>
    <row r="283" spans="1:9" ht="15">
      <c r="A283" s="22">
        <v>1</v>
      </c>
      <c r="B283" s="22" t="s">
        <v>202</v>
      </c>
      <c r="C283" s="22">
        <v>20</v>
      </c>
      <c r="D283" s="22">
        <v>1</v>
      </c>
      <c r="E283" s="22">
        <v>4</v>
      </c>
      <c r="F283" s="22">
        <v>15</v>
      </c>
      <c r="H283" t="str">
        <f aca="true" t="shared" si="14" ref="H283:H327">CONCATENATE("Grade 3 Girls ",B283)</f>
        <v>Grade 3 Girls Windsor Park A</v>
      </c>
      <c r="I283">
        <f>COUNTIF('Point Totals by Grade-Gender'!A:A,'Team Points Summary'!H283)</f>
        <v>1</v>
      </c>
    </row>
    <row r="284" spans="1:9" ht="15">
      <c r="A284" s="22">
        <v>2</v>
      </c>
      <c r="B284" s="22" t="s">
        <v>209</v>
      </c>
      <c r="C284" s="22">
        <v>50</v>
      </c>
      <c r="D284" s="22">
        <v>12</v>
      </c>
      <c r="E284" s="22">
        <v>16</v>
      </c>
      <c r="F284" s="22">
        <v>22</v>
      </c>
      <c r="H284" t="str">
        <f t="shared" si="14"/>
        <v>Grade 3 Girls Brander Gardens A</v>
      </c>
      <c r="I284">
        <f>COUNTIF('Point Totals by Grade-Gender'!A:A,'Team Points Summary'!H284)</f>
        <v>1</v>
      </c>
    </row>
    <row r="285" spans="1:9" ht="15">
      <c r="A285" s="22">
        <v>3</v>
      </c>
      <c r="B285" s="22" t="s">
        <v>205</v>
      </c>
      <c r="C285" s="22">
        <v>54</v>
      </c>
      <c r="D285" s="22">
        <v>3</v>
      </c>
      <c r="E285" s="22">
        <v>11</v>
      </c>
      <c r="F285" s="22">
        <v>40</v>
      </c>
      <c r="H285" t="str">
        <f t="shared" si="14"/>
        <v>Grade 3 Girls Rio Terrace A</v>
      </c>
      <c r="I285">
        <f>COUNTIF('Point Totals by Grade-Gender'!A:A,'Team Points Summary'!H285)</f>
        <v>1</v>
      </c>
    </row>
    <row r="286" spans="1:9" ht="15">
      <c r="A286" s="22">
        <v>4</v>
      </c>
      <c r="B286" s="22" t="s">
        <v>200</v>
      </c>
      <c r="C286" s="22">
        <v>63</v>
      </c>
      <c r="D286" s="22">
        <v>8</v>
      </c>
      <c r="E286" s="22">
        <v>27</v>
      </c>
      <c r="F286" s="22">
        <v>28</v>
      </c>
      <c r="H286" t="str">
        <f t="shared" si="14"/>
        <v>Grade 3 Girls George P. Nicholson A</v>
      </c>
      <c r="I286">
        <f>COUNTIF('Point Totals by Grade-Gender'!A:A,'Team Points Summary'!H286)</f>
        <v>1</v>
      </c>
    </row>
    <row r="287" spans="1:9" ht="15">
      <c r="A287" s="22">
        <v>5</v>
      </c>
      <c r="B287" s="22" t="s">
        <v>199</v>
      </c>
      <c r="C287" s="22">
        <v>93</v>
      </c>
      <c r="D287" s="22">
        <v>24</v>
      </c>
      <c r="E287" s="22">
        <v>25</v>
      </c>
      <c r="F287" s="22">
        <v>44</v>
      </c>
      <c r="H287" t="str">
        <f t="shared" si="14"/>
        <v>Grade 3 Girls Michael A. Kostek A</v>
      </c>
      <c r="I287">
        <f>COUNTIF('Point Totals by Grade-Gender'!A:A,'Team Points Summary'!H287)</f>
        <v>1</v>
      </c>
    </row>
    <row r="288" spans="1:9" ht="15">
      <c r="A288" s="22">
        <v>6</v>
      </c>
      <c r="B288" s="22" t="s">
        <v>211</v>
      </c>
      <c r="C288" s="22">
        <v>98</v>
      </c>
      <c r="D288" s="22">
        <v>20</v>
      </c>
      <c r="E288" s="22">
        <v>29</v>
      </c>
      <c r="F288" s="22">
        <v>49</v>
      </c>
      <c r="H288" t="str">
        <f t="shared" si="14"/>
        <v>Grade 3 Girls Holyrood A</v>
      </c>
      <c r="I288">
        <f>COUNTIF('Point Totals by Grade-Gender'!A:A,'Team Points Summary'!H288)</f>
        <v>1</v>
      </c>
    </row>
    <row r="289" spans="1:9" ht="15">
      <c r="A289" s="22">
        <v>7</v>
      </c>
      <c r="B289" s="22" t="s">
        <v>225</v>
      </c>
      <c r="C289" s="22">
        <v>114</v>
      </c>
      <c r="D289" s="22">
        <v>14</v>
      </c>
      <c r="E289" s="22">
        <v>18</v>
      </c>
      <c r="F289" s="22">
        <v>82</v>
      </c>
      <c r="H289" t="str">
        <f t="shared" si="14"/>
        <v>Grade 3 Girls Strathcona Christian Ac A</v>
      </c>
      <c r="I289">
        <f>COUNTIF('Point Totals by Grade-Gender'!A:A,'Team Points Summary'!H289)</f>
        <v>1</v>
      </c>
    </row>
    <row r="290" spans="1:9" ht="15">
      <c r="A290" s="22">
        <v>8</v>
      </c>
      <c r="B290" s="22" t="s">
        <v>371</v>
      </c>
      <c r="C290" s="22">
        <v>125</v>
      </c>
      <c r="D290" s="22">
        <v>36</v>
      </c>
      <c r="E290" s="22">
        <v>43</v>
      </c>
      <c r="F290" s="22">
        <v>46</v>
      </c>
      <c r="H290" t="str">
        <f t="shared" si="14"/>
        <v>Grade 3 Girls Laurier Heights A</v>
      </c>
      <c r="I290">
        <f>COUNTIF('Point Totals by Grade-Gender'!A:A,'Team Points Summary'!H290)</f>
        <v>1</v>
      </c>
    </row>
    <row r="291" spans="1:9" ht="15">
      <c r="A291" s="22">
        <v>9</v>
      </c>
      <c r="B291" s="22" t="s">
        <v>203</v>
      </c>
      <c r="C291" s="22">
        <v>128</v>
      </c>
      <c r="D291" s="22">
        <v>9</v>
      </c>
      <c r="E291" s="22">
        <v>31</v>
      </c>
      <c r="F291" s="22">
        <v>88</v>
      </c>
      <c r="H291" t="str">
        <f t="shared" si="14"/>
        <v>Grade 3 Girls Brookside A</v>
      </c>
      <c r="I291">
        <f>COUNTIF('Point Totals by Grade-Gender'!A:A,'Team Points Summary'!H291)</f>
        <v>1</v>
      </c>
    </row>
    <row r="292" spans="1:9" ht="15">
      <c r="A292" s="22">
        <v>10</v>
      </c>
      <c r="B292" s="22" t="s">
        <v>206</v>
      </c>
      <c r="C292" s="22">
        <v>134</v>
      </c>
      <c r="D292" s="22">
        <v>37</v>
      </c>
      <c r="E292" s="22">
        <v>39</v>
      </c>
      <c r="F292" s="22">
        <v>58</v>
      </c>
      <c r="H292" t="str">
        <f t="shared" si="14"/>
        <v>Grade 3 Girls McKernan A</v>
      </c>
      <c r="I292">
        <f>COUNTIF('Point Totals by Grade-Gender'!A:A,'Team Points Summary'!H292)</f>
        <v>1</v>
      </c>
    </row>
    <row r="293" spans="1:9" ht="15">
      <c r="A293" s="22">
        <v>11</v>
      </c>
      <c r="B293" s="22" t="s">
        <v>212</v>
      </c>
      <c r="C293" s="22">
        <v>146</v>
      </c>
      <c r="D293" s="22">
        <v>19</v>
      </c>
      <c r="E293" s="22">
        <v>23</v>
      </c>
      <c r="F293" s="22">
        <v>104</v>
      </c>
      <c r="H293" t="str">
        <f t="shared" si="14"/>
        <v>Grade 3 Girls Belgravia A</v>
      </c>
      <c r="I293">
        <f>COUNTIF('Point Totals by Grade-Gender'!A:A,'Team Points Summary'!H293)</f>
        <v>1</v>
      </c>
    </row>
    <row r="294" spans="1:9" ht="15">
      <c r="A294" s="22">
        <v>12</v>
      </c>
      <c r="B294" s="22" t="s">
        <v>229</v>
      </c>
      <c r="C294" s="22">
        <v>150</v>
      </c>
      <c r="D294" s="22">
        <v>5</v>
      </c>
      <c r="E294" s="22">
        <v>56</v>
      </c>
      <c r="F294" s="22">
        <v>89</v>
      </c>
      <c r="H294" t="str">
        <f t="shared" si="14"/>
        <v>Grade 3 Girls Meadowlark Christian A</v>
      </c>
      <c r="I294">
        <f>COUNTIF('Point Totals by Grade-Gender'!A:A,'Team Points Summary'!H294)</f>
        <v>1</v>
      </c>
    </row>
    <row r="295" spans="1:9" ht="15">
      <c r="A295" s="22">
        <v>13</v>
      </c>
      <c r="B295" s="22" t="s">
        <v>388</v>
      </c>
      <c r="C295" s="22">
        <v>152</v>
      </c>
      <c r="D295" s="22">
        <v>17</v>
      </c>
      <c r="E295" s="22">
        <v>66</v>
      </c>
      <c r="F295" s="22">
        <v>69</v>
      </c>
      <c r="H295" t="str">
        <f t="shared" si="14"/>
        <v>Grade 3 Girls Lendrum A</v>
      </c>
      <c r="I295">
        <f>COUNTIF('Point Totals by Grade-Gender'!A:A,'Team Points Summary'!H295)</f>
        <v>1</v>
      </c>
    </row>
    <row r="296" spans="1:9" ht="15">
      <c r="A296" s="22">
        <v>14</v>
      </c>
      <c r="B296" s="22" t="s">
        <v>201</v>
      </c>
      <c r="C296" s="22">
        <v>156</v>
      </c>
      <c r="D296" s="22">
        <v>41</v>
      </c>
      <c r="E296" s="22">
        <v>42</v>
      </c>
      <c r="F296" s="22">
        <v>73</v>
      </c>
      <c r="H296" t="str">
        <f t="shared" si="14"/>
        <v>Grade 3 Girls Pine Street A</v>
      </c>
      <c r="I296">
        <f>COUNTIF('Point Totals by Grade-Gender'!A:A,'Team Points Summary'!H296)</f>
        <v>1</v>
      </c>
    </row>
    <row r="297" spans="1:9" ht="15">
      <c r="A297" s="22">
        <v>15</v>
      </c>
      <c r="B297" s="22" t="s">
        <v>223</v>
      </c>
      <c r="C297" s="22">
        <v>158</v>
      </c>
      <c r="D297" s="22">
        <v>51</v>
      </c>
      <c r="E297" s="22">
        <v>52</v>
      </c>
      <c r="F297" s="22">
        <v>55</v>
      </c>
      <c r="H297" t="str">
        <f t="shared" si="14"/>
        <v>Grade 3 Girls Holyrood B</v>
      </c>
      <c r="I297">
        <f>COUNTIF('Point Totals by Grade-Gender'!A:A,'Team Points Summary'!H297)</f>
        <v>1</v>
      </c>
    </row>
    <row r="298" spans="1:9" ht="15">
      <c r="A298" s="22">
        <v>16</v>
      </c>
      <c r="B298" s="22" t="s">
        <v>257</v>
      </c>
      <c r="C298" s="22">
        <v>171</v>
      </c>
      <c r="D298" s="22">
        <v>47</v>
      </c>
      <c r="E298" s="22">
        <v>59</v>
      </c>
      <c r="F298" s="22">
        <v>65</v>
      </c>
      <c r="H298" t="str">
        <f t="shared" si="14"/>
        <v>Grade 3 Girls Centennial A</v>
      </c>
      <c r="I298">
        <f>COUNTIF('Point Totals by Grade-Gender'!A:A,'Team Points Summary'!H298)</f>
        <v>1</v>
      </c>
    </row>
    <row r="299" spans="1:9" ht="15">
      <c r="A299" s="22">
        <v>17</v>
      </c>
      <c r="B299" s="22" t="s">
        <v>234</v>
      </c>
      <c r="C299" s="22">
        <v>187</v>
      </c>
      <c r="D299" s="22">
        <v>57</v>
      </c>
      <c r="E299" s="22">
        <v>63</v>
      </c>
      <c r="F299" s="22">
        <v>67</v>
      </c>
      <c r="H299" t="str">
        <f t="shared" si="14"/>
        <v>Grade 3 Girls Holyrood C</v>
      </c>
      <c r="I299">
        <f>COUNTIF('Point Totals by Grade-Gender'!A:A,'Team Points Summary'!H299)</f>
        <v>1</v>
      </c>
    </row>
    <row r="300" spans="1:9" ht="15">
      <c r="A300" s="22">
        <v>18</v>
      </c>
      <c r="B300" s="22" t="s">
        <v>273</v>
      </c>
      <c r="C300" s="22">
        <v>189</v>
      </c>
      <c r="D300" s="22">
        <v>10</v>
      </c>
      <c r="E300" s="22">
        <v>68</v>
      </c>
      <c r="F300" s="22">
        <v>111</v>
      </c>
      <c r="H300" t="str">
        <f t="shared" si="14"/>
        <v>Grade 3 Girls Westbrook A</v>
      </c>
      <c r="I300">
        <f>COUNTIF('Point Totals by Grade-Gender'!A:A,'Team Points Summary'!H300)</f>
        <v>1</v>
      </c>
    </row>
    <row r="301" spans="1:9" ht="15">
      <c r="A301" s="22">
        <v>19</v>
      </c>
      <c r="B301" s="22" t="s">
        <v>290</v>
      </c>
      <c r="C301" s="22">
        <v>193</v>
      </c>
      <c r="D301" s="22">
        <v>26</v>
      </c>
      <c r="E301" s="22">
        <v>83</v>
      </c>
      <c r="F301" s="22">
        <v>84</v>
      </c>
      <c r="H301" t="str">
        <f t="shared" si="14"/>
        <v>Grade 3 Girls Kameyosek A</v>
      </c>
      <c r="I301">
        <f>COUNTIF('Point Totals by Grade-Gender'!A:A,'Team Points Summary'!H301)</f>
        <v>1</v>
      </c>
    </row>
    <row r="302" spans="1:9" ht="15">
      <c r="A302" s="22">
        <v>20</v>
      </c>
      <c r="B302" s="22" t="s">
        <v>216</v>
      </c>
      <c r="C302" s="22">
        <v>199</v>
      </c>
      <c r="D302" s="22">
        <v>32</v>
      </c>
      <c r="E302" s="22">
        <v>50</v>
      </c>
      <c r="F302" s="22">
        <v>117</v>
      </c>
      <c r="H302" t="str">
        <f t="shared" si="14"/>
        <v>Grade 3 Girls Malmo A</v>
      </c>
      <c r="I302">
        <f>COUNTIF('Point Totals by Grade-Gender'!A:A,'Team Points Summary'!H302)</f>
        <v>1</v>
      </c>
    </row>
    <row r="303" spans="1:9" ht="15">
      <c r="A303" s="22">
        <v>21</v>
      </c>
      <c r="B303" s="22" t="s">
        <v>204</v>
      </c>
      <c r="C303" s="22">
        <v>216</v>
      </c>
      <c r="D303" s="22">
        <v>35</v>
      </c>
      <c r="E303" s="22">
        <v>71</v>
      </c>
      <c r="F303" s="22">
        <v>110</v>
      </c>
      <c r="H303" t="str">
        <f t="shared" si="14"/>
        <v>Grade 3 Girls Johnny Bright A</v>
      </c>
      <c r="I303">
        <f>COUNTIF('Point Totals by Grade-Gender'!A:A,'Team Points Summary'!H303)</f>
        <v>1</v>
      </c>
    </row>
    <row r="304" spans="1:9" ht="15">
      <c r="A304" s="22">
        <v>22</v>
      </c>
      <c r="B304" s="22" t="s">
        <v>231</v>
      </c>
      <c r="C304" s="22">
        <v>221</v>
      </c>
      <c r="D304" s="22">
        <v>54</v>
      </c>
      <c r="E304" s="22">
        <v>81</v>
      </c>
      <c r="F304" s="22">
        <v>86</v>
      </c>
      <c r="H304" t="str">
        <f t="shared" si="14"/>
        <v>Grade 3 Girls Earl Buxton A</v>
      </c>
      <c r="I304">
        <f>COUNTIF('Point Totals by Grade-Gender'!A:A,'Team Points Summary'!H304)</f>
        <v>1</v>
      </c>
    </row>
    <row r="305" spans="1:9" ht="15">
      <c r="A305" s="22">
        <v>23</v>
      </c>
      <c r="B305" s="22" t="s">
        <v>288</v>
      </c>
      <c r="C305" s="22">
        <v>237</v>
      </c>
      <c r="D305" s="22">
        <v>45</v>
      </c>
      <c r="E305" s="22">
        <v>79</v>
      </c>
      <c r="F305" s="22">
        <v>113</v>
      </c>
      <c r="H305" t="str">
        <f t="shared" si="14"/>
        <v>Grade 3 Girls Aldergrove A</v>
      </c>
      <c r="I305">
        <f>COUNTIF('Point Totals by Grade-Gender'!A:A,'Team Points Summary'!H305)</f>
        <v>1</v>
      </c>
    </row>
    <row r="306" spans="1:9" ht="15">
      <c r="A306" s="22">
        <v>24</v>
      </c>
      <c r="B306" s="22" t="s">
        <v>221</v>
      </c>
      <c r="C306" s="22">
        <v>240</v>
      </c>
      <c r="D306" s="22">
        <v>60</v>
      </c>
      <c r="E306" s="22">
        <v>77</v>
      </c>
      <c r="F306" s="22">
        <v>103</v>
      </c>
      <c r="H306" t="str">
        <f t="shared" si="14"/>
        <v>Grade 3 Girls Michael Strembitsky A</v>
      </c>
      <c r="I306">
        <f>COUNTIF('Point Totals by Grade-Gender'!A:A,'Team Points Summary'!H306)</f>
        <v>1</v>
      </c>
    </row>
    <row r="307" spans="1:9" ht="15">
      <c r="A307" s="22">
        <v>25</v>
      </c>
      <c r="B307" s="22" t="s">
        <v>373</v>
      </c>
      <c r="C307" s="22">
        <v>245</v>
      </c>
      <c r="D307" s="22">
        <v>61</v>
      </c>
      <c r="E307" s="22">
        <v>72</v>
      </c>
      <c r="F307" s="22">
        <v>112</v>
      </c>
      <c r="H307" t="str">
        <f t="shared" si="14"/>
        <v>Grade 3 Girls Laurier Heights B</v>
      </c>
      <c r="I307">
        <f>COUNTIF('Point Totals by Grade-Gender'!A:A,'Team Points Summary'!H307)</f>
        <v>1</v>
      </c>
    </row>
    <row r="308" spans="1:9" ht="15">
      <c r="A308" s="22">
        <v>26</v>
      </c>
      <c r="B308" s="22" t="s">
        <v>220</v>
      </c>
      <c r="C308" s="22">
        <v>252</v>
      </c>
      <c r="D308" s="22">
        <v>53</v>
      </c>
      <c r="E308" s="22">
        <v>78</v>
      </c>
      <c r="F308" s="22">
        <v>121</v>
      </c>
      <c r="H308" t="str">
        <f t="shared" si="14"/>
        <v>Grade 3 Girls Rio Terrace B</v>
      </c>
      <c r="I308">
        <f>COUNTIF('Point Totals by Grade-Gender'!A:A,'Team Points Summary'!H308)</f>
        <v>1</v>
      </c>
    </row>
    <row r="309" spans="1:9" ht="15">
      <c r="A309" s="22">
        <v>27</v>
      </c>
      <c r="B309" s="22" t="s">
        <v>214</v>
      </c>
      <c r="C309" s="22">
        <v>257</v>
      </c>
      <c r="D309" s="22">
        <v>75</v>
      </c>
      <c r="E309" s="22">
        <v>90</v>
      </c>
      <c r="F309" s="22">
        <v>92</v>
      </c>
      <c r="H309" t="str">
        <f t="shared" si="14"/>
        <v>Grade 3 Girls Michael A. Kostek B</v>
      </c>
      <c r="I309">
        <f>COUNTIF('Point Totals by Grade-Gender'!A:A,'Team Points Summary'!H309)</f>
        <v>1</v>
      </c>
    </row>
    <row r="310" spans="1:9" ht="15">
      <c r="A310" s="22">
        <v>28</v>
      </c>
      <c r="B310" s="22" t="s">
        <v>239</v>
      </c>
      <c r="C310" s="22">
        <v>271</v>
      </c>
      <c r="D310" s="22">
        <v>76</v>
      </c>
      <c r="E310" s="22">
        <v>94</v>
      </c>
      <c r="F310" s="22">
        <v>101</v>
      </c>
      <c r="H310" t="str">
        <f t="shared" si="14"/>
        <v>Grade 3 Girls McKernan B</v>
      </c>
      <c r="I310">
        <f>COUNTIF('Point Totals by Grade-Gender'!A:A,'Team Points Summary'!H310)</f>
        <v>1</v>
      </c>
    </row>
    <row r="311" spans="1:9" ht="15">
      <c r="A311" s="22">
        <v>29</v>
      </c>
      <c r="B311" s="22" t="s">
        <v>258</v>
      </c>
      <c r="C311" s="22">
        <v>277</v>
      </c>
      <c r="D311" s="22">
        <v>7</v>
      </c>
      <c r="E311" s="22">
        <v>116</v>
      </c>
      <c r="F311" s="22">
        <v>154</v>
      </c>
      <c r="H311" t="str">
        <f t="shared" si="14"/>
        <v>Grade 3 Girls Win Ferguson A</v>
      </c>
      <c r="I311">
        <f>COUNTIF('Point Totals by Grade-Gender'!A:A,'Team Points Summary'!H311)</f>
        <v>1</v>
      </c>
    </row>
    <row r="312" spans="1:9" ht="15">
      <c r="A312" s="22">
        <v>30</v>
      </c>
      <c r="B312" s="22" t="s">
        <v>222</v>
      </c>
      <c r="C312" s="22">
        <v>282</v>
      </c>
      <c r="D312" s="22">
        <v>48</v>
      </c>
      <c r="E312" s="22">
        <v>96</v>
      </c>
      <c r="F312" s="22">
        <v>138</v>
      </c>
      <c r="H312" t="str">
        <f t="shared" si="14"/>
        <v>Grade 3 Girls Uncas A</v>
      </c>
      <c r="I312">
        <f>COUNTIF('Point Totals by Grade-Gender'!A:A,'Team Points Summary'!H312)</f>
        <v>1</v>
      </c>
    </row>
    <row r="313" spans="1:9" ht="15">
      <c r="A313" s="22">
        <v>31</v>
      </c>
      <c r="B313" s="22" t="s">
        <v>217</v>
      </c>
      <c r="C313" s="22">
        <v>321</v>
      </c>
      <c r="D313" s="22">
        <v>87</v>
      </c>
      <c r="E313" s="22">
        <v>91</v>
      </c>
      <c r="F313" s="22">
        <v>143</v>
      </c>
      <c r="H313" t="str">
        <f t="shared" si="14"/>
        <v>Grade 3 Girls George P. Nicholson B</v>
      </c>
      <c r="I313">
        <f>COUNTIF('Point Totals by Grade-Gender'!A:A,'Team Points Summary'!H313)</f>
        <v>1</v>
      </c>
    </row>
    <row r="314" spans="1:9" ht="15">
      <c r="A314" s="22">
        <v>32</v>
      </c>
      <c r="B314" s="22" t="s">
        <v>260</v>
      </c>
      <c r="C314" s="22">
        <v>323</v>
      </c>
      <c r="D314" s="22">
        <v>85</v>
      </c>
      <c r="E314" s="22">
        <v>109</v>
      </c>
      <c r="F314" s="22">
        <v>129</v>
      </c>
      <c r="H314" t="str">
        <f t="shared" si="14"/>
        <v>Grade 3 Girls Strathcona Christian Ac B</v>
      </c>
      <c r="I314">
        <f>COUNTIF('Point Totals by Grade-Gender'!A:A,'Team Points Summary'!H314)</f>
        <v>1</v>
      </c>
    </row>
    <row r="315" spans="1:9" ht="15">
      <c r="A315" s="22">
        <v>33</v>
      </c>
      <c r="B315" s="22" t="s">
        <v>233</v>
      </c>
      <c r="C315" s="22">
        <v>327</v>
      </c>
      <c r="D315" s="22">
        <v>38</v>
      </c>
      <c r="E315" s="22">
        <v>144</v>
      </c>
      <c r="F315" s="22">
        <v>145</v>
      </c>
      <c r="H315" t="str">
        <f t="shared" si="14"/>
        <v>Grade 3 Girls Menisa A</v>
      </c>
      <c r="I315">
        <f>COUNTIF('Point Totals by Grade-Gender'!A:A,'Team Points Summary'!H315)</f>
        <v>1</v>
      </c>
    </row>
    <row r="316" spans="1:9" ht="15">
      <c r="A316" s="22">
        <v>34</v>
      </c>
      <c r="B316" s="22" t="s">
        <v>389</v>
      </c>
      <c r="C316" s="22">
        <v>329</v>
      </c>
      <c r="D316" s="22">
        <v>74</v>
      </c>
      <c r="E316" s="22">
        <v>119</v>
      </c>
      <c r="F316" s="22">
        <v>136</v>
      </c>
      <c r="H316" t="str">
        <f t="shared" si="14"/>
        <v>Grade 3 Girls Lendrum B</v>
      </c>
      <c r="I316">
        <f>COUNTIF('Point Totals by Grade-Gender'!A:A,'Team Points Summary'!H316)</f>
        <v>1</v>
      </c>
    </row>
    <row r="317" spans="1:9" ht="15">
      <c r="A317" s="22">
        <v>35</v>
      </c>
      <c r="B317" s="22" t="s">
        <v>235</v>
      </c>
      <c r="C317" s="22">
        <v>331</v>
      </c>
      <c r="D317" s="22">
        <v>100</v>
      </c>
      <c r="E317" s="22">
        <v>106</v>
      </c>
      <c r="F317" s="22">
        <v>125</v>
      </c>
      <c r="H317" t="str">
        <f t="shared" si="14"/>
        <v>Grade 3 Girls Michael A. Kostek C</v>
      </c>
      <c r="I317">
        <f>COUNTIF('Point Totals by Grade-Gender'!A:A,'Team Points Summary'!H317)</f>
        <v>1</v>
      </c>
    </row>
    <row r="318" spans="1:9" ht="15">
      <c r="A318" s="22">
        <v>36</v>
      </c>
      <c r="B318" s="22" t="s">
        <v>266</v>
      </c>
      <c r="C318" s="22">
        <v>336</v>
      </c>
      <c r="D318" s="22">
        <v>107</v>
      </c>
      <c r="E318" s="22">
        <v>114</v>
      </c>
      <c r="F318" s="22">
        <v>115</v>
      </c>
      <c r="H318" t="str">
        <f t="shared" si="14"/>
        <v>Grade 3 Girls Centennial B</v>
      </c>
      <c r="I318">
        <f>COUNTIF('Point Totals by Grade-Gender'!A:A,'Team Points Summary'!H318)</f>
        <v>1</v>
      </c>
    </row>
    <row r="319" spans="1:9" ht="15">
      <c r="A319" s="22">
        <v>37</v>
      </c>
      <c r="B319" s="22" t="s">
        <v>237</v>
      </c>
      <c r="C319" s="22">
        <v>341</v>
      </c>
      <c r="D319" s="22">
        <v>62</v>
      </c>
      <c r="E319" s="22">
        <v>132</v>
      </c>
      <c r="F319" s="22">
        <v>147</v>
      </c>
      <c r="H319" t="str">
        <f t="shared" si="14"/>
        <v>Grade 3 Girls Meyokumin A</v>
      </c>
      <c r="I319">
        <f>COUNTIF('Point Totals by Grade-Gender'!A:A,'Team Points Summary'!H319)</f>
        <v>1</v>
      </c>
    </row>
    <row r="320" spans="1:9" ht="15">
      <c r="A320" s="22">
        <v>38</v>
      </c>
      <c r="B320" s="22" t="s">
        <v>240</v>
      </c>
      <c r="C320" s="22">
        <v>357</v>
      </c>
      <c r="D320" s="22">
        <v>102</v>
      </c>
      <c r="E320" s="22">
        <v>127</v>
      </c>
      <c r="F320" s="22">
        <v>128</v>
      </c>
      <c r="H320" t="str">
        <f t="shared" si="14"/>
        <v>Grade 3 Girls Holyrood D</v>
      </c>
      <c r="I320">
        <f>COUNTIF('Point Totals by Grade-Gender'!A:A,'Team Points Summary'!H320)</f>
        <v>1</v>
      </c>
    </row>
    <row r="321" spans="1:9" ht="15">
      <c r="A321" s="22">
        <v>39</v>
      </c>
      <c r="B321" s="22" t="s">
        <v>390</v>
      </c>
      <c r="C321" s="22">
        <v>401</v>
      </c>
      <c r="D321" s="22">
        <v>95</v>
      </c>
      <c r="E321" s="22">
        <v>141</v>
      </c>
      <c r="F321" s="22">
        <v>165</v>
      </c>
      <c r="H321" t="str">
        <f t="shared" si="14"/>
        <v>Grade 3 Girls Kameyosek B</v>
      </c>
      <c r="I321">
        <f>COUNTIF('Point Totals by Grade-Gender'!A:A,'Team Points Summary'!H321)</f>
        <v>1</v>
      </c>
    </row>
    <row r="322" spans="1:9" ht="15">
      <c r="A322" s="22">
        <v>40</v>
      </c>
      <c r="B322" s="22" t="s">
        <v>224</v>
      </c>
      <c r="C322" s="22">
        <v>444</v>
      </c>
      <c r="D322" s="22">
        <v>133</v>
      </c>
      <c r="E322" s="22">
        <v>155</v>
      </c>
      <c r="F322" s="22">
        <v>156</v>
      </c>
      <c r="H322" t="str">
        <f t="shared" si="14"/>
        <v>Grade 3 Girls Rio Terrace C</v>
      </c>
      <c r="I322">
        <f>COUNTIF('Point Totals by Grade-Gender'!A:A,'Team Points Summary'!H322)</f>
        <v>1</v>
      </c>
    </row>
    <row r="323" spans="1:9" ht="15">
      <c r="A323" s="22">
        <v>41</v>
      </c>
      <c r="B323" s="22" t="s">
        <v>218</v>
      </c>
      <c r="C323" s="22">
        <v>448</v>
      </c>
      <c r="D323" s="22">
        <v>131</v>
      </c>
      <c r="E323" s="22">
        <v>158</v>
      </c>
      <c r="F323" s="22">
        <v>159</v>
      </c>
      <c r="H323" t="str">
        <f t="shared" si="14"/>
        <v>Grade 3 Girls Brookside B</v>
      </c>
      <c r="I323">
        <f>COUNTIF('Point Totals by Grade-Gender'!A:A,'Team Points Summary'!H323)</f>
        <v>1</v>
      </c>
    </row>
    <row r="324" spans="1:9" ht="15">
      <c r="A324" s="22">
        <v>42</v>
      </c>
      <c r="B324" s="22" t="s">
        <v>230</v>
      </c>
      <c r="C324" s="22">
        <v>453</v>
      </c>
      <c r="D324" s="22">
        <v>120</v>
      </c>
      <c r="E324" s="22">
        <v>157</v>
      </c>
      <c r="F324" s="22">
        <v>176</v>
      </c>
      <c r="H324" t="str">
        <f t="shared" si="14"/>
        <v>Grade 3 Girls Pine Street B</v>
      </c>
      <c r="I324">
        <f>COUNTIF('Point Totals by Grade-Gender'!A:A,'Team Points Summary'!H324)</f>
        <v>1</v>
      </c>
    </row>
    <row r="325" spans="1:9" ht="15">
      <c r="A325" s="22">
        <v>43</v>
      </c>
      <c r="B325" s="22" t="s">
        <v>272</v>
      </c>
      <c r="C325" s="22">
        <v>457</v>
      </c>
      <c r="D325" s="22">
        <v>98</v>
      </c>
      <c r="E325" s="22">
        <v>172</v>
      </c>
      <c r="F325" s="22">
        <v>187</v>
      </c>
      <c r="H325" t="str">
        <f t="shared" si="14"/>
        <v>Grade 3 Girls Steinhauer A</v>
      </c>
      <c r="I325">
        <f>COUNTIF('Point Totals by Grade-Gender'!A:A,'Team Points Summary'!H325)</f>
        <v>1</v>
      </c>
    </row>
    <row r="326" spans="1:9" ht="15">
      <c r="A326" s="22">
        <v>44</v>
      </c>
      <c r="B326" s="22" t="s">
        <v>248</v>
      </c>
      <c r="C326" s="22">
        <v>457</v>
      </c>
      <c r="D326" s="22">
        <v>97</v>
      </c>
      <c r="E326" s="22">
        <v>164</v>
      </c>
      <c r="F326" s="22">
        <v>196</v>
      </c>
      <c r="H326" t="str">
        <f t="shared" si="14"/>
        <v>Grade 3 Girls Earl Buxton B</v>
      </c>
      <c r="I326">
        <f>COUNTIF('Point Totals by Grade-Gender'!A:A,'Team Points Summary'!H326)</f>
        <v>1</v>
      </c>
    </row>
    <row r="327" spans="1:9" ht="15">
      <c r="A327" s="22">
        <v>45</v>
      </c>
      <c r="B327" s="22" t="s">
        <v>375</v>
      </c>
      <c r="C327" s="22">
        <v>457</v>
      </c>
      <c r="D327" s="22">
        <v>122</v>
      </c>
      <c r="E327" s="22">
        <v>153</v>
      </c>
      <c r="F327" s="22">
        <v>182</v>
      </c>
      <c r="H327" t="str">
        <f t="shared" si="14"/>
        <v>Grade 3 Girls Meadowlark Christian B</v>
      </c>
      <c r="I327">
        <f>COUNTIF('Point Totals by Grade-Gender'!A:A,'Team Points Summary'!H327)</f>
        <v>1</v>
      </c>
    </row>
    <row r="328" spans="1:9" ht="15">
      <c r="A328" s="22">
        <v>46</v>
      </c>
      <c r="B328" s="22" t="s">
        <v>242</v>
      </c>
      <c r="C328" s="22">
        <v>460</v>
      </c>
      <c r="D328" s="22">
        <v>149</v>
      </c>
      <c r="E328" s="22">
        <v>150</v>
      </c>
      <c r="F328" s="22">
        <v>161</v>
      </c>
      <c r="H328" t="str">
        <f aca="true" t="shared" si="15" ref="H328:H335">CONCATENATE("Grade 3 Girls ",B328)</f>
        <v>Grade 3 Girls Meyokumin B</v>
      </c>
      <c r="I328">
        <f>COUNTIF('Point Totals by Grade-Gender'!A:A,'Team Points Summary'!H328)</f>
        <v>1</v>
      </c>
    </row>
    <row r="329" spans="1:9" ht="15">
      <c r="A329" s="22">
        <v>47</v>
      </c>
      <c r="B329" s="22" t="s">
        <v>247</v>
      </c>
      <c r="C329" s="22">
        <v>467</v>
      </c>
      <c r="D329" s="22">
        <v>124</v>
      </c>
      <c r="E329" s="22">
        <v>148</v>
      </c>
      <c r="F329" s="22">
        <v>195</v>
      </c>
      <c r="H329" t="str">
        <f t="shared" si="15"/>
        <v>Grade 3 Girls Malmo B</v>
      </c>
      <c r="I329">
        <f>COUNTIF('Point Totals by Grade-Gender'!A:A,'Team Points Summary'!H329)</f>
        <v>1</v>
      </c>
    </row>
    <row r="330" spans="1:9" ht="15">
      <c r="A330" s="22">
        <v>48</v>
      </c>
      <c r="B330" s="22" t="s">
        <v>391</v>
      </c>
      <c r="C330" s="22">
        <v>475</v>
      </c>
      <c r="D330" s="22">
        <v>142</v>
      </c>
      <c r="E330" s="22">
        <v>166</v>
      </c>
      <c r="F330" s="22">
        <v>167</v>
      </c>
      <c r="H330" t="str">
        <f t="shared" si="15"/>
        <v>Grade 3 Girls Holyrood E</v>
      </c>
      <c r="I330">
        <f>COUNTIF('Point Totals by Grade-Gender'!A:A,'Team Points Summary'!H330)</f>
        <v>1</v>
      </c>
    </row>
    <row r="331" spans="1:9" ht="15">
      <c r="A331" s="22">
        <v>49</v>
      </c>
      <c r="B331" s="22" t="s">
        <v>243</v>
      </c>
      <c r="C331" s="22">
        <v>476</v>
      </c>
      <c r="D331" s="22">
        <v>134</v>
      </c>
      <c r="E331" s="22">
        <v>168</v>
      </c>
      <c r="F331" s="22">
        <v>174</v>
      </c>
      <c r="H331" t="str">
        <f t="shared" si="15"/>
        <v>Grade 3 Girls Michael A. Kostek D</v>
      </c>
      <c r="I331">
        <f>COUNTIF('Point Totals by Grade-Gender'!A:A,'Team Points Summary'!H331)</f>
        <v>1</v>
      </c>
    </row>
    <row r="332" spans="1:9" ht="15">
      <c r="A332" s="22">
        <v>50</v>
      </c>
      <c r="B332" s="22" t="s">
        <v>251</v>
      </c>
      <c r="C332" s="22">
        <v>484</v>
      </c>
      <c r="D332" s="22">
        <v>130</v>
      </c>
      <c r="E332" s="22">
        <v>169</v>
      </c>
      <c r="F332" s="22">
        <v>185</v>
      </c>
      <c r="H332" t="str">
        <f t="shared" si="15"/>
        <v>Grade 3 Girls McKernan C</v>
      </c>
      <c r="I332">
        <f>COUNTIF('Point Totals by Grade-Gender'!A:A,'Team Points Summary'!H332)</f>
        <v>1</v>
      </c>
    </row>
    <row r="333" spans="1:9" ht="15">
      <c r="A333" s="22">
        <v>51</v>
      </c>
      <c r="B333" s="22" t="s">
        <v>241</v>
      </c>
      <c r="C333" s="22">
        <v>513</v>
      </c>
      <c r="D333" s="22">
        <v>151</v>
      </c>
      <c r="E333" s="22">
        <v>163</v>
      </c>
      <c r="F333" s="22">
        <v>199</v>
      </c>
      <c r="H333" t="str">
        <f t="shared" si="15"/>
        <v>Grade 3 Girls George P. Nicholson C</v>
      </c>
      <c r="I333">
        <f>COUNTIF('Point Totals by Grade-Gender'!A:A,'Team Points Summary'!H333)</f>
        <v>1</v>
      </c>
    </row>
    <row r="334" spans="1:9" ht="15">
      <c r="A334" s="22">
        <v>52</v>
      </c>
      <c r="B334" s="22" t="s">
        <v>259</v>
      </c>
      <c r="C334" s="22">
        <v>515</v>
      </c>
      <c r="D334" s="22">
        <v>146</v>
      </c>
      <c r="E334" s="22">
        <v>177</v>
      </c>
      <c r="F334" s="22">
        <v>192</v>
      </c>
      <c r="H334" t="str">
        <f t="shared" si="15"/>
        <v>Grade 3 Girls Edmonton Khalsa A</v>
      </c>
      <c r="I334">
        <f>COUNTIF('Point Totals by Grade-Gender'!A:A,'Team Points Summary'!H334)</f>
        <v>1</v>
      </c>
    </row>
    <row r="335" spans="1:9" ht="15">
      <c r="A335" s="22">
        <v>53</v>
      </c>
      <c r="B335" s="22" t="s">
        <v>392</v>
      </c>
      <c r="C335" s="22">
        <v>537</v>
      </c>
      <c r="D335" s="22">
        <v>178</v>
      </c>
      <c r="E335" s="22">
        <v>179</v>
      </c>
      <c r="F335" s="22">
        <v>180</v>
      </c>
      <c r="H335" t="str">
        <f t="shared" si="15"/>
        <v>Grade 3 Girls Holyrood F</v>
      </c>
      <c r="I335">
        <f>COUNTIF('Point Totals by Grade-Gender'!A:A,'Team Points Summary'!H335)</f>
        <v>1</v>
      </c>
    </row>
    <row r="336" spans="3:9" ht="12.75">
      <c r="C336">
        <f>SUM(C283:C335)</f>
        <v>14787</v>
      </c>
      <c r="H336" s="1" t="s">
        <v>103</v>
      </c>
      <c r="I336">
        <f>COUNTIF('Point Totals by Grade-Gender'!A:A,'Team Points Summary'!H336)</f>
        <v>1</v>
      </c>
    </row>
    <row r="337" ht="12.75">
      <c r="H337" s="1"/>
    </row>
    <row r="338" ht="12.75">
      <c r="A338" s="1" t="s">
        <v>414</v>
      </c>
    </row>
    <row r="339" spans="1:9" ht="12.75">
      <c r="A339">
        <v>1</v>
      </c>
      <c r="B339" t="s">
        <v>199</v>
      </c>
      <c r="C339">
        <v>23</v>
      </c>
      <c r="D339">
        <v>2</v>
      </c>
      <c r="E339">
        <v>5</v>
      </c>
      <c r="F339">
        <v>16</v>
      </c>
      <c r="H339" t="str">
        <f aca="true" t="shared" si="16" ref="H339:H409">CONCATENATE("Grade 3 Boys ",B339)</f>
        <v>Grade 3 Boys Michael A. Kostek A</v>
      </c>
      <c r="I339">
        <f>COUNTIF('Point Totals by Grade-Gender'!A:A,'Team Points Summary'!H339)</f>
        <v>1</v>
      </c>
    </row>
    <row r="340" spans="1:9" ht="12.75">
      <c r="A340">
        <v>2</v>
      </c>
      <c r="B340" t="s">
        <v>209</v>
      </c>
      <c r="C340">
        <v>25</v>
      </c>
      <c r="D340">
        <v>6</v>
      </c>
      <c r="E340">
        <v>8</v>
      </c>
      <c r="F340">
        <v>11</v>
      </c>
      <c r="H340" t="str">
        <f t="shared" si="16"/>
        <v>Grade 3 Boys Brander Gardens A</v>
      </c>
      <c r="I340">
        <f>COUNTIF('Point Totals by Grade-Gender'!A:A,'Team Points Summary'!H340)</f>
        <v>1</v>
      </c>
    </row>
    <row r="341" spans="1:9" ht="12.75">
      <c r="A341">
        <v>3</v>
      </c>
      <c r="B341" t="s">
        <v>371</v>
      </c>
      <c r="C341">
        <v>52</v>
      </c>
      <c r="D341">
        <v>13</v>
      </c>
      <c r="E341">
        <v>17</v>
      </c>
      <c r="F341">
        <v>22</v>
      </c>
      <c r="H341" t="str">
        <f t="shared" si="16"/>
        <v>Grade 3 Boys Laurier Heights A</v>
      </c>
      <c r="I341">
        <f>COUNTIF('Point Totals by Grade-Gender'!A:A,'Team Points Summary'!H341)</f>
        <v>1</v>
      </c>
    </row>
    <row r="342" spans="1:9" ht="12.75">
      <c r="A342">
        <v>4</v>
      </c>
      <c r="B342" t="s">
        <v>202</v>
      </c>
      <c r="C342">
        <v>59</v>
      </c>
      <c r="D342">
        <v>9</v>
      </c>
      <c r="E342">
        <v>24</v>
      </c>
      <c r="F342">
        <v>26</v>
      </c>
      <c r="H342" t="str">
        <f t="shared" si="16"/>
        <v>Grade 3 Boys Windsor Park A</v>
      </c>
      <c r="I342">
        <f>COUNTIF('Point Totals by Grade-Gender'!A:A,'Team Points Summary'!H342)</f>
        <v>1</v>
      </c>
    </row>
    <row r="343" spans="1:9" ht="12.75">
      <c r="A343">
        <v>5</v>
      </c>
      <c r="B343" t="s">
        <v>211</v>
      </c>
      <c r="C343">
        <v>60</v>
      </c>
      <c r="D343">
        <v>14</v>
      </c>
      <c r="E343">
        <v>15</v>
      </c>
      <c r="F343">
        <v>31</v>
      </c>
      <c r="H343" t="str">
        <f t="shared" si="16"/>
        <v>Grade 3 Boys Holyrood A</v>
      </c>
      <c r="I343">
        <f>COUNTIF('Point Totals by Grade-Gender'!A:A,'Team Points Summary'!H343)</f>
        <v>1</v>
      </c>
    </row>
    <row r="344" spans="1:9" ht="12.75">
      <c r="A344">
        <v>6</v>
      </c>
      <c r="B344" t="s">
        <v>204</v>
      </c>
      <c r="C344">
        <v>74</v>
      </c>
      <c r="D344">
        <v>12</v>
      </c>
      <c r="E344">
        <v>23</v>
      </c>
      <c r="F344">
        <v>39</v>
      </c>
      <c r="H344" t="str">
        <f t="shared" si="16"/>
        <v>Grade 3 Boys Johnny Bright A</v>
      </c>
      <c r="I344">
        <f>COUNTIF('Point Totals by Grade-Gender'!A:A,'Team Points Summary'!H344)</f>
        <v>1</v>
      </c>
    </row>
    <row r="345" spans="1:9" ht="12.75">
      <c r="A345">
        <v>7</v>
      </c>
      <c r="B345" t="s">
        <v>203</v>
      </c>
      <c r="C345">
        <v>80</v>
      </c>
      <c r="D345">
        <v>10</v>
      </c>
      <c r="E345">
        <v>33</v>
      </c>
      <c r="F345">
        <v>37</v>
      </c>
      <c r="H345" t="str">
        <f t="shared" si="16"/>
        <v>Grade 3 Boys Brookside A</v>
      </c>
      <c r="I345">
        <f>COUNTIF('Point Totals by Grade-Gender'!A:A,'Team Points Summary'!H345)</f>
        <v>1</v>
      </c>
    </row>
    <row r="346" spans="1:9" ht="12.75">
      <c r="A346">
        <v>8</v>
      </c>
      <c r="B346" t="s">
        <v>200</v>
      </c>
      <c r="C346">
        <v>86</v>
      </c>
      <c r="D346">
        <v>3</v>
      </c>
      <c r="E346">
        <v>20</v>
      </c>
      <c r="F346">
        <v>63</v>
      </c>
      <c r="H346" t="str">
        <f t="shared" si="16"/>
        <v>Grade 3 Boys George P. Nicholson A</v>
      </c>
      <c r="I346">
        <f>COUNTIF('Point Totals by Grade-Gender'!A:A,'Team Points Summary'!H346)</f>
        <v>1</v>
      </c>
    </row>
    <row r="347" spans="1:9" ht="12.75">
      <c r="A347">
        <v>9</v>
      </c>
      <c r="B347" t="s">
        <v>201</v>
      </c>
      <c r="C347">
        <v>101</v>
      </c>
      <c r="D347">
        <v>21</v>
      </c>
      <c r="E347">
        <v>38</v>
      </c>
      <c r="F347">
        <v>42</v>
      </c>
      <c r="H347" t="str">
        <f t="shared" si="16"/>
        <v>Grade 3 Boys Pine Street A</v>
      </c>
      <c r="I347">
        <f>COUNTIF('Point Totals by Grade-Gender'!A:A,'Team Points Summary'!H347)</f>
        <v>1</v>
      </c>
    </row>
    <row r="348" spans="1:9" ht="12.75">
      <c r="A348">
        <v>10</v>
      </c>
      <c r="B348" t="s">
        <v>206</v>
      </c>
      <c r="C348">
        <v>103</v>
      </c>
      <c r="D348">
        <v>7</v>
      </c>
      <c r="E348">
        <v>18</v>
      </c>
      <c r="F348">
        <v>78</v>
      </c>
      <c r="H348" t="str">
        <f t="shared" si="16"/>
        <v>Grade 3 Boys McKernan A</v>
      </c>
      <c r="I348">
        <f>COUNTIF('Point Totals by Grade-Gender'!A:A,'Team Points Summary'!H348)</f>
        <v>1</v>
      </c>
    </row>
    <row r="349" spans="1:9" ht="12.75">
      <c r="A349">
        <v>11</v>
      </c>
      <c r="B349" t="s">
        <v>205</v>
      </c>
      <c r="C349">
        <v>136</v>
      </c>
      <c r="D349">
        <v>25</v>
      </c>
      <c r="E349">
        <v>55</v>
      </c>
      <c r="F349">
        <v>56</v>
      </c>
      <c r="H349" t="str">
        <f t="shared" si="16"/>
        <v>Grade 3 Boys Rio Terrace A</v>
      </c>
      <c r="I349">
        <f>COUNTIF('Point Totals by Grade-Gender'!A:A,'Team Points Summary'!H349)</f>
        <v>1</v>
      </c>
    </row>
    <row r="350" spans="1:9" ht="12.75">
      <c r="A350">
        <v>12</v>
      </c>
      <c r="B350" t="s">
        <v>228</v>
      </c>
      <c r="C350">
        <v>145</v>
      </c>
      <c r="D350">
        <v>41</v>
      </c>
      <c r="E350">
        <v>43</v>
      </c>
      <c r="F350">
        <v>61</v>
      </c>
      <c r="H350" t="str">
        <f t="shared" si="16"/>
        <v>Grade 3 Boys Lansdowne A</v>
      </c>
      <c r="I350">
        <f>COUNTIF('Point Totals by Grade-Gender'!A:A,'Team Points Summary'!H350)</f>
        <v>1</v>
      </c>
    </row>
    <row r="351" spans="1:9" ht="12.75">
      <c r="A351">
        <v>13</v>
      </c>
      <c r="B351" t="s">
        <v>214</v>
      </c>
      <c r="C351">
        <v>149</v>
      </c>
      <c r="D351">
        <v>27</v>
      </c>
      <c r="E351">
        <v>58</v>
      </c>
      <c r="F351">
        <v>64</v>
      </c>
      <c r="H351" t="str">
        <f t="shared" si="16"/>
        <v>Grade 3 Boys Michael A. Kostek B</v>
      </c>
      <c r="I351">
        <f>COUNTIF('Point Totals by Grade-Gender'!A:A,'Team Points Summary'!H351)</f>
        <v>1</v>
      </c>
    </row>
    <row r="352" spans="1:9" ht="12.75">
      <c r="A352">
        <v>14</v>
      </c>
      <c r="B352" t="s">
        <v>223</v>
      </c>
      <c r="C352">
        <v>158</v>
      </c>
      <c r="D352">
        <v>46</v>
      </c>
      <c r="E352">
        <v>53</v>
      </c>
      <c r="F352">
        <v>59</v>
      </c>
      <c r="H352" t="str">
        <f t="shared" si="16"/>
        <v>Grade 3 Boys Holyrood B</v>
      </c>
      <c r="I352">
        <f>COUNTIF('Point Totals by Grade-Gender'!A:A,'Team Points Summary'!H352)</f>
        <v>1</v>
      </c>
    </row>
    <row r="353" spans="1:9" ht="12.75">
      <c r="A353">
        <v>15</v>
      </c>
      <c r="B353" t="s">
        <v>229</v>
      </c>
      <c r="C353">
        <v>162</v>
      </c>
      <c r="D353">
        <v>35</v>
      </c>
      <c r="E353">
        <v>50</v>
      </c>
      <c r="F353">
        <v>77</v>
      </c>
      <c r="H353" t="str">
        <f t="shared" si="16"/>
        <v>Grade 3 Boys Meadowlark Christian A</v>
      </c>
      <c r="I353">
        <f>COUNTIF('Point Totals by Grade-Gender'!A:A,'Team Points Summary'!H353)</f>
        <v>1</v>
      </c>
    </row>
    <row r="354" spans="1:9" ht="12.75">
      <c r="A354">
        <v>16</v>
      </c>
      <c r="B354" t="s">
        <v>231</v>
      </c>
      <c r="C354">
        <v>167</v>
      </c>
      <c r="D354">
        <v>45</v>
      </c>
      <c r="E354">
        <v>49</v>
      </c>
      <c r="F354">
        <v>73</v>
      </c>
      <c r="H354" t="str">
        <f t="shared" si="16"/>
        <v>Grade 3 Boys Earl Buxton A</v>
      </c>
      <c r="I354">
        <f>COUNTIF('Point Totals by Grade-Gender'!A:A,'Team Points Summary'!H354)</f>
        <v>1</v>
      </c>
    </row>
    <row r="355" spans="1:9" ht="12.75">
      <c r="A355">
        <v>17</v>
      </c>
      <c r="B355" t="s">
        <v>207</v>
      </c>
      <c r="C355">
        <v>184</v>
      </c>
      <c r="D355">
        <v>1</v>
      </c>
      <c r="E355">
        <v>36</v>
      </c>
      <c r="F355">
        <v>147</v>
      </c>
      <c r="H355" t="str">
        <f t="shared" si="16"/>
        <v>Grade 3 Boys Parkallen A</v>
      </c>
      <c r="I355">
        <f>COUNTIF('Point Totals by Grade-Gender'!A:A,'Team Points Summary'!H355)</f>
        <v>1</v>
      </c>
    </row>
    <row r="356" spans="1:9" ht="12.75">
      <c r="A356">
        <v>18</v>
      </c>
      <c r="B356" t="s">
        <v>373</v>
      </c>
      <c r="C356">
        <v>192</v>
      </c>
      <c r="D356">
        <v>29</v>
      </c>
      <c r="E356">
        <v>44</v>
      </c>
      <c r="F356">
        <v>119</v>
      </c>
      <c r="H356" t="str">
        <f t="shared" si="16"/>
        <v>Grade 3 Boys Laurier Heights B</v>
      </c>
      <c r="I356">
        <f>COUNTIF('Point Totals by Grade-Gender'!A:A,'Team Points Summary'!H356)</f>
        <v>1</v>
      </c>
    </row>
    <row r="357" spans="1:9" ht="12.75">
      <c r="A357">
        <v>19</v>
      </c>
      <c r="B357" t="s">
        <v>273</v>
      </c>
      <c r="C357">
        <v>221</v>
      </c>
      <c r="D357">
        <v>30</v>
      </c>
      <c r="E357">
        <v>92</v>
      </c>
      <c r="F357">
        <v>99</v>
      </c>
      <c r="H357" t="str">
        <f t="shared" si="16"/>
        <v>Grade 3 Boys Westbrook A</v>
      </c>
      <c r="I357">
        <f>COUNTIF('Point Totals by Grade-Gender'!A:A,'Team Points Summary'!H357)</f>
        <v>1</v>
      </c>
    </row>
    <row r="358" spans="1:9" ht="12.75">
      <c r="A358">
        <v>20</v>
      </c>
      <c r="B358" t="s">
        <v>216</v>
      </c>
      <c r="C358">
        <v>226</v>
      </c>
      <c r="D358">
        <v>57</v>
      </c>
      <c r="E358">
        <v>72</v>
      </c>
      <c r="F358">
        <v>97</v>
      </c>
      <c r="H358" t="str">
        <f t="shared" si="16"/>
        <v>Grade 3 Boys Malmo A</v>
      </c>
      <c r="I358">
        <f>COUNTIF('Point Totals by Grade-Gender'!A:A,'Team Points Summary'!H358)</f>
        <v>1</v>
      </c>
    </row>
    <row r="359" spans="1:9" ht="12.75">
      <c r="A359">
        <v>21</v>
      </c>
      <c r="B359" t="s">
        <v>213</v>
      </c>
      <c r="C359">
        <v>241</v>
      </c>
      <c r="D359">
        <v>54</v>
      </c>
      <c r="E359">
        <v>87</v>
      </c>
      <c r="F359">
        <v>100</v>
      </c>
      <c r="H359" t="str">
        <f t="shared" si="16"/>
        <v>Grade 3 Boys Johnny Bright B</v>
      </c>
      <c r="I359">
        <f>COUNTIF('Point Totals by Grade-Gender'!A:A,'Team Points Summary'!H359)</f>
        <v>1</v>
      </c>
    </row>
    <row r="360" spans="1:9" ht="12.75">
      <c r="A360">
        <v>22</v>
      </c>
      <c r="B360" t="s">
        <v>212</v>
      </c>
      <c r="C360">
        <v>244</v>
      </c>
      <c r="D360">
        <v>69</v>
      </c>
      <c r="E360">
        <v>81</v>
      </c>
      <c r="F360">
        <v>94</v>
      </c>
      <c r="H360" t="str">
        <f t="shared" si="16"/>
        <v>Grade 3 Boys Belgravia A</v>
      </c>
      <c r="I360">
        <f>COUNTIF('Point Totals by Grade-Gender'!A:A,'Team Points Summary'!H360)</f>
        <v>1</v>
      </c>
    </row>
    <row r="361" spans="1:9" ht="12.75">
      <c r="A361">
        <v>23</v>
      </c>
      <c r="B361" t="s">
        <v>234</v>
      </c>
      <c r="C361">
        <v>246</v>
      </c>
      <c r="D361">
        <v>68</v>
      </c>
      <c r="E361">
        <v>88</v>
      </c>
      <c r="F361">
        <v>90</v>
      </c>
      <c r="H361" t="str">
        <f t="shared" si="16"/>
        <v>Grade 3 Boys Holyrood C</v>
      </c>
      <c r="I361">
        <f>COUNTIF('Point Totals by Grade-Gender'!A:A,'Team Points Summary'!H361)</f>
        <v>1</v>
      </c>
    </row>
    <row r="362" spans="1:9" ht="12.75">
      <c r="A362">
        <v>24</v>
      </c>
      <c r="B362" t="s">
        <v>221</v>
      </c>
      <c r="C362">
        <v>248</v>
      </c>
      <c r="D362">
        <v>48</v>
      </c>
      <c r="E362">
        <v>66</v>
      </c>
      <c r="F362">
        <v>134</v>
      </c>
      <c r="H362" t="str">
        <f t="shared" si="16"/>
        <v>Grade 3 Boys Michael Strembitsky A</v>
      </c>
      <c r="I362">
        <f>COUNTIF('Point Totals by Grade-Gender'!A:A,'Team Points Summary'!H362)</f>
        <v>1</v>
      </c>
    </row>
    <row r="363" spans="1:9" ht="12.75">
      <c r="A363">
        <v>25</v>
      </c>
      <c r="B363" t="s">
        <v>215</v>
      </c>
      <c r="C363">
        <v>260</v>
      </c>
      <c r="D363">
        <v>40</v>
      </c>
      <c r="E363">
        <v>89</v>
      </c>
      <c r="F363">
        <v>131</v>
      </c>
      <c r="H363" t="str">
        <f t="shared" si="16"/>
        <v>Grade 3 Boys Crawford Plains A</v>
      </c>
      <c r="I363">
        <f>COUNTIF('Point Totals by Grade-Gender'!A:A,'Team Points Summary'!H363)</f>
        <v>1</v>
      </c>
    </row>
    <row r="364" spans="1:9" ht="12.75">
      <c r="A364">
        <v>26</v>
      </c>
      <c r="B364" t="s">
        <v>248</v>
      </c>
      <c r="C364">
        <v>262</v>
      </c>
      <c r="D364">
        <v>74</v>
      </c>
      <c r="E364">
        <v>86</v>
      </c>
      <c r="F364">
        <v>102</v>
      </c>
      <c r="H364" t="str">
        <f t="shared" si="16"/>
        <v>Grade 3 Boys Earl Buxton B</v>
      </c>
      <c r="I364">
        <f>COUNTIF('Point Totals by Grade-Gender'!A:A,'Team Points Summary'!H364)</f>
        <v>1</v>
      </c>
    </row>
    <row r="365" spans="1:9" ht="12.75">
      <c r="A365">
        <v>27</v>
      </c>
      <c r="B365" t="s">
        <v>218</v>
      </c>
      <c r="C365">
        <v>263</v>
      </c>
      <c r="D365">
        <v>51</v>
      </c>
      <c r="E365">
        <v>83</v>
      </c>
      <c r="F365">
        <v>129</v>
      </c>
      <c r="H365" t="str">
        <f t="shared" si="16"/>
        <v>Grade 3 Boys Brookside B</v>
      </c>
      <c r="I365">
        <f>COUNTIF('Point Totals by Grade-Gender'!A:A,'Team Points Summary'!H365)</f>
        <v>1</v>
      </c>
    </row>
    <row r="366" spans="1:9" ht="12.75">
      <c r="A366">
        <v>28</v>
      </c>
      <c r="B366" t="s">
        <v>232</v>
      </c>
      <c r="C366">
        <v>282</v>
      </c>
      <c r="D366">
        <v>91</v>
      </c>
      <c r="E366">
        <v>95</v>
      </c>
      <c r="F366">
        <v>96</v>
      </c>
      <c r="H366" t="str">
        <f t="shared" si="16"/>
        <v>Grade 3 Boys Lymburn A</v>
      </c>
      <c r="I366">
        <f>COUNTIF('Point Totals by Grade-Gender'!A:A,'Team Points Summary'!H366)</f>
        <v>1</v>
      </c>
    </row>
    <row r="367" spans="1:9" ht="12.75">
      <c r="A367">
        <v>29</v>
      </c>
      <c r="B367" t="s">
        <v>388</v>
      </c>
      <c r="C367">
        <v>283</v>
      </c>
      <c r="D367">
        <v>60</v>
      </c>
      <c r="E367">
        <v>93</v>
      </c>
      <c r="F367">
        <v>130</v>
      </c>
      <c r="H367" t="str">
        <f t="shared" si="16"/>
        <v>Grade 3 Boys Lendrum A</v>
      </c>
      <c r="I367">
        <f>COUNTIF('Point Totals by Grade-Gender'!A:A,'Team Points Summary'!H367)</f>
        <v>1</v>
      </c>
    </row>
    <row r="368" spans="1:9" ht="12.75">
      <c r="A368">
        <v>30</v>
      </c>
      <c r="B368" t="s">
        <v>235</v>
      </c>
      <c r="C368">
        <v>289</v>
      </c>
      <c r="D368">
        <v>70</v>
      </c>
      <c r="E368">
        <v>80</v>
      </c>
      <c r="F368">
        <v>139</v>
      </c>
      <c r="H368" t="str">
        <f t="shared" si="16"/>
        <v>Grade 3 Boys Michael A. Kostek C</v>
      </c>
      <c r="I368">
        <f>COUNTIF('Point Totals by Grade-Gender'!A:A,'Team Points Summary'!H368)</f>
        <v>1</v>
      </c>
    </row>
    <row r="369" spans="1:9" ht="12.75">
      <c r="A369">
        <v>31</v>
      </c>
      <c r="B369" t="s">
        <v>257</v>
      </c>
      <c r="C369">
        <v>301</v>
      </c>
      <c r="D369">
        <v>76</v>
      </c>
      <c r="E369">
        <v>84</v>
      </c>
      <c r="F369">
        <v>141</v>
      </c>
      <c r="H369" t="str">
        <f t="shared" si="16"/>
        <v>Grade 3 Boys Centennial A</v>
      </c>
      <c r="I369">
        <f>COUNTIF('Point Totals by Grade-Gender'!A:A,'Team Points Summary'!H369)</f>
        <v>1</v>
      </c>
    </row>
    <row r="370" spans="1:9" ht="12.75">
      <c r="A370">
        <v>32</v>
      </c>
      <c r="B370" t="s">
        <v>347</v>
      </c>
      <c r="C370">
        <v>309</v>
      </c>
      <c r="D370">
        <v>47</v>
      </c>
      <c r="E370">
        <v>127</v>
      </c>
      <c r="F370">
        <v>135</v>
      </c>
      <c r="H370" t="str">
        <f t="shared" si="16"/>
        <v>Grade 3 Boys Victoria A</v>
      </c>
      <c r="I370">
        <f>COUNTIF('Point Totals by Grade-Gender'!A:A,'Team Points Summary'!H370)</f>
        <v>1</v>
      </c>
    </row>
    <row r="371" spans="1:9" ht="12.75">
      <c r="A371">
        <v>33</v>
      </c>
      <c r="B371" t="s">
        <v>220</v>
      </c>
      <c r="C371">
        <v>313</v>
      </c>
      <c r="D371">
        <v>79</v>
      </c>
      <c r="E371">
        <v>108</v>
      </c>
      <c r="F371">
        <v>126</v>
      </c>
      <c r="H371" t="str">
        <f t="shared" si="16"/>
        <v>Grade 3 Boys Rio Terrace B</v>
      </c>
      <c r="I371">
        <f>COUNTIF('Point Totals by Grade-Gender'!A:A,'Team Points Summary'!H371)</f>
        <v>1</v>
      </c>
    </row>
    <row r="372" spans="1:9" ht="12.75">
      <c r="A372">
        <v>34</v>
      </c>
      <c r="B372" t="s">
        <v>217</v>
      </c>
      <c r="C372">
        <v>316</v>
      </c>
      <c r="D372">
        <v>65</v>
      </c>
      <c r="E372">
        <v>115</v>
      </c>
      <c r="F372">
        <v>136</v>
      </c>
      <c r="H372" t="str">
        <f t="shared" si="16"/>
        <v>Grade 3 Boys George P. Nicholson B</v>
      </c>
      <c r="I372">
        <f>COUNTIF('Point Totals by Grade-Gender'!A:A,'Team Points Summary'!H372)</f>
        <v>1</v>
      </c>
    </row>
    <row r="373" spans="1:9" ht="12.75">
      <c r="A373">
        <v>35</v>
      </c>
      <c r="B373" t="s">
        <v>245</v>
      </c>
      <c r="C373">
        <v>339</v>
      </c>
      <c r="D373">
        <v>106</v>
      </c>
      <c r="E373">
        <v>110</v>
      </c>
      <c r="F373">
        <v>123</v>
      </c>
      <c r="H373" t="str">
        <f t="shared" si="16"/>
        <v>Grade 3 Boys Johnny Bright C</v>
      </c>
      <c r="I373">
        <f>COUNTIF('Point Totals by Grade-Gender'!A:A,'Team Points Summary'!H373)</f>
        <v>1</v>
      </c>
    </row>
    <row r="374" spans="1:9" ht="12.75">
      <c r="A374">
        <v>36</v>
      </c>
      <c r="B374" t="s">
        <v>225</v>
      </c>
      <c r="C374">
        <v>354</v>
      </c>
      <c r="D374">
        <v>71</v>
      </c>
      <c r="E374">
        <v>105</v>
      </c>
      <c r="F374">
        <v>178</v>
      </c>
      <c r="H374" t="str">
        <f t="shared" si="16"/>
        <v>Grade 3 Boys Strathcona Christian Ac A</v>
      </c>
      <c r="I374">
        <f>COUNTIF('Point Totals by Grade-Gender'!A:A,'Team Points Summary'!H374)</f>
        <v>1</v>
      </c>
    </row>
    <row r="375" spans="1:9" ht="12.75">
      <c r="A375">
        <v>37</v>
      </c>
      <c r="B375" t="s">
        <v>375</v>
      </c>
      <c r="C375">
        <v>393</v>
      </c>
      <c r="D375">
        <v>98</v>
      </c>
      <c r="E375">
        <v>124</v>
      </c>
      <c r="F375">
        <v>171</v>
      </c>
      <c r="H375" t="str">
        <f t="shared" si="16"/>
        <v>Grade 3 Boys Meadowlark Christian B</v>
      </c>
      <c r="I375">
        <f>COUNTIF('Point Totals by Grade-Gender'!A:A,'Team Points Summary'!H375)</f>
        <v>1</v>
      </c>
    </row>
    <row r="376" spans="1:9" ht="12.75">
      <c r="A376">
        <v>38</v>
      </c>
      <c r="B376" t="s">
        <v>236</v>
      </c>
      <c r="C376">
        <v>394</v>
      </c>
      <c r="D376">
        <v>75</v>
      </c>
      <c r="E376">
        <v>85</v>
      </c>
      <c r="F376">
        <v>234</v>
      </c>
      <c r="H376" t="str">
        <f t="shared" si="16"/>
        <v>Grade 3 Boys Crestwood A</v>
      </c>
      <c r="I376">
        <f>COUNTIF('Point Totals by Grade-Gender'!A:A,'Team Points Summary'!H376)</f>
        <v>1</v>
      </c>
    </row>
    <row r="377" spans="1:9" ht="12.75">
      <c r="A377">
        <v>39</v>
      </c>
      <c r="B377" t="s">
        <v>288</v>
      </c>
      <c r="C377">
        <v>399</v>
      </c>
      <c r="D377">
        <v>113</v>
      </c>
      <c r="E377">
        <v>132</v>
      </c>
      <c r="F377">
        <v>154</v>
      </c>
      <c r="H377" t="str">
        <f t="shared" si="16"/>
        <v>Grade 3 Boys Aldergrove A</v>
      </c>
      <c r="I377">
        <f>COUNTIF('Point Totals by Grade-Gender'!A:A,'Team Points Summary'!H377)</f>
        <v>1</v>
      </c>
    </row>
    <row r="378" spans="1:9" ht="12.75">
      <c r="A378">
        <v>40</v>
      </c>
      <c r="B378" t="s">
        <v>239</v>
      </c>
      <c r="C378">
        <v>408</v>
      </c>
      <c r="D378">
        <v>103</v>
      </c>
      <c r="E378">
        <v>138</v>
      </c>
      <c r="F378">
        <v>167</v>
      </c>
      <c r="H378" t="str">
        <f t="shared" si="16"/>
        <v>Grade 3 Boys McKernan B</v>
      </c>
      <c r="I378">
        <f>COUNTIF('Point Totals by Grade-Gender'!A:A,'Team Points Summary'!H378)</f>
        <v>1</v>
      </c>
    </row>
    <row r="379" spans="1:9" ht="12.75">
      <c r="A379">
        <v>41</v>
      </c>
      <c r="B379" t="s">
        <v>374</v>
      </c>
      <c r="C379">
        <v>420</v>
      </c>
      <c r="D379">
        <v>120</v>
      </c>
      <c r="E379">
        <v>149</v>
      </c>
      <c r="F379">
        <v>151</v>
      </c>
      <c r="H379" t="str">
        <f t="shared" si="16"/>
        <v>Grade 3 Boys Laurier Heights C</v>
      </c>
      <c r="I379">
        <f>COUNTIF('Point Totals by Grade-Gender'!A:A,'Team Points Summary'!H379)</f>
        <v>1</v>
      </c>
    </row>
    <row r="380" spans="1:9" ht="12.75">
      <c r="A380">
        <v>42</v>
      </c>
      <c r="B380" t="s">
        <v>345</v>
      </c>
      <c r="C380">
        <v>429</v>
      </c>
      <c r="D380">
        <v>137</v>
      </c>
      <c r="E380">
        <v>140</v>
      </c>
      <c r="F380">
        <v>152</v>
      </c>
      <c r="H380" t="str">
        <f t="shared" si="16"/>
        <v>Grade 3 Boys Johnny Bright D</v>
      </c>
      <c r="I380">
        <f>COUNTIF('Point Totals by Grade-Gender'!A:A,'Team Points Summary'!H380)</f>
        <v>1</v>
      </c>
    </row>
    <row r="381" spans="1:9" ht="12.75">
      <c r="A381">
        <v>43</v>
      </c>
      <c r="B381" t="s">
        <v>240</v>
      </c>
      <c r="C381">
        <v>441</v>
      </c>
      <c r="D381">
        <v>114</v>
      </c>
      <c r="E381">
        <v>162</v>
      </c>
      <c r="F381">
        <v>165</v>
      </c>
      <c r="H381" t="str">
        <f t="shared" si="16"/>
        <v>Grade 3 Boys Holyrood D</v>
      </c>
      <c r="I381">
        <f>COUNTIF('Point Totals by Grade-Gender'!A:A,'Team Points Summary'!H381)</f>
        <v>1</v>
      </c>
    </row>
    <row r="382" spans="1:9" ht="12.75">
      <c r="A382">
        <v>44</v>
      </c>
      <c r="B382" t="s">
        <v>389</v>
      </c>
      <c r="C382">
        <v>445</v>
      </c>
      <c r="D382">
        <v>144</v>
      </c>
      <c r="E382">
        <v>146</v>
      </c>
      <c r="F382">
        <v>155</v>
      </c>
      <c r="H382" t="str">
        <f t="shared" si="16"/>
        <v>Grade 3 Boys Lendrum B</v>
      </c>
      <c r="I382">
        <f>COUNTIF('Point Totals by Grade-Gender'!A:A,'Team Points Summary'!H382)</f>
        <v>1</v>
      </c>
    </row>
    <row r="383" spans="1:9" ht="12.75">
      <c r="A383">
        <v>45</v>
      </c>
      <c r="B383" t="s">
        <v>250</v>
      </c>
      <c r="C383">
        <v>446</v>
      </c>
      <c r="D383">
        <v>143</v>
      </c>
      <c r="E383">
        <v>145</v>
      </c>
      <c r="F383">
        <v>158</v>
      </c>
      <c r="H383" t="str">
        <f t="shared" si="16"/>
        <v>Grade 3 Boys Michael Strembitsky B</v>
      </c>
      <c r="I383">
        <f>COUNTIF('Point Totals by Grade-Gender'!A:A,'Team Points Summary'!H383)</f>
        <v>1</v>
      </c>
    </row>
    <row r="384" spans="1:9" ht="12.75">
      <c r="A384">
        <v>46</v>
      </c>
      <c r="B384" t="s">
        <v>258</v>
      </c>
      <c r="C384">
        <v>465</v>
      </c>
      <c r="D384">
        <v>62</v>
      </c>
      <c r="E384">
        <v>194</v>
      </c>
      <c r="F384">
        <v>209</v>
      </c>
      <c r="H384" t="str">
        <f t="shared" si="16"/>
        <v>Grade 3 Boys Win Ferguson A</v>
      </c>
      <c r="I384">
        <f>COUNTIF('Point Totals by Grade-Gender'!A:A,'Team Points Summary'!H384)</f>
        <v>1</v>
      </c>
    </row>
    <row r="385" spans="1:9" ht="12.75">
      <c r="A385">
        <v>47</v>
      </c>
      <c r="B385" t="s">
        <v>252</v>
      </c>
      <c r="C385">
        <v>483</v>
      </c>
      <c r="D385">
        <v>112</v>
      </c>
      <c r="E385">
        <v>184</v>
      </c>
      <c r="F385">
        <v>187</v>
      </c>
      <c r="H385" t="str">
        <f t="shared" si="16"/>
        <v>Grade 3 Boys Lymburn B</v>
      </c>
      <c r="I385">
        <f>COUNTIF('Point Totals by Grade-Gender'!A:A,'Team Points Summary'!H385)</f>
        <v>1</v>
      </c>
    </row>
    <row r="386" spans="1:9" ht="12.75">
      <c r="A386">
        <v>48</v>
      </c>
      <c r="B386" t="s">
        <v>243</v>
      </c>
      <c r="C386">
        <v>512</v>
      </c>
      <c r="D386">
        <v>148</v>
      </c>
      <c r="E386">
        <v>172</v>
      </c>
      <c r="F386">
        <v>192</v>
      </c>
      <c r="H386" t="str">
        <f t="shared" si="16"/>
        <v>Grade 3 Boys Michael A. Kostek D</v>
      </c>
      <c r="I386">
        <f>COUNTIF('Point Totals by Grade-Gender'!A:A,'Team Points Summary'!H386)</f>
        <v>1</v>
      </c>
    </row>
    <row r="387" spans="1:9" ht="12.75">
      <c r="A387">
        <v>49</v>
      </c>
      <c r="B387" t="s">
        <v>266</v>
      </c>
      <c r="C387">
        <v>528</v>
      </c>
      <c r="D387">
        <v>142</v>
      </c>
      <c r="E387">
        <v>179</v>
      </c>
      <c r="F387">
        <v>207</v>
      </c>
      <c r="H387" t="str">
        <f t="shared" si="16"/>
        <v>Grade 3 Boys Centennial B</v>
      </c>
      <c r="I387">
        <f>COUNTIF('Point Totals by Grade-Gender'!A:A,'Team Points Summary'!H387)</f>
        <v>1</v>
      </c>
    </row>
    <row r="388" spans="1:9" ht="12.75">
      <c r="A388">
        <v>50</v>
      </c>
      <c r="B388" t="s">
        <v>237</v>
      </c>
      <c r="C388">
        <v>529</v>
      </c>
      <c r="D388">
        <v>107</v>
      </c>
      <c r="E388">
        <v>198</v>
      </c>
      <c r="F388">
        <v>224</v>
      </c>
      <c r="H388" t="str">
        <f t="shared" si="16"/>
        <v>Grade 3 Boys Meyokumin A</v>
      </c>
      <c r="I388">
        <f>COUNTIF('Point Totals by Grade-Gender'!A:A,'Team Points Summary'!H388)</f>
        <v>1</v>
      </c>
    </row>
    <row r="389" spans="1:9" ht="12.75">
      <c r="A389">
        <v>51</v>
      </c>
      <c r="B389" t="s">
        <v>241</v>
      </c>
      <c r="C389">
        <v>533</v>
      </c>
      <c r="D389">
        <v>163</v>
      </c>
      <c r="E389">
        <v>180</v>
      </c>
      <c r="F389">
        <v>190</v>
      </c>
      <c r="H389" t="str">
        <f t="shared" si="16"/>
        <v>Grade 3 Boys George P. Nicholson C</v>
      </c>
      <c r="I389">
        <f>COUNTIF('Point Totals by Grade-Gender'!A:A,'Team Points Summary'!H389)</f>
        <v>1</v>
      </c>
    </row>
    <row r="390" spans="1:9" ht="12.75">
      <c r="A390">
        <v>52</v>
      </c>
      <c r="B390" t="s">
        <v>251</v>
      </c>
      <c r="C390">
        <v>535</v>
      </c>
      <c r="D390">
        <v>173</v>
      </c>
      <c r="E390">
        <v>176</v>
      </c>
      <c r="F390">
        <v>186</v>
      </c>
      <c r="H390" t="str">
        <f t="shared" si="16"/>
        <v>Grade 3 Boys McKernan C</v>
      </c>
      <c r="I390">
        <f>COUNTIF('Point Totals by Grade-Gender'!A:A,'Team Points Summary'!H390)</f>
        <v>1</v>
      </c>
    </row>
    <row r="391" spans="1:9" ht="12.75">
      <c r="A391">
        <v>53</v>
      </c>
      <c r="B391" t="s">
        <v>267</v>
      </c>
      <c r="C391">
        <v>555</v>
      </c>
      <c r="D391">
        <v>164</v>
      </c>
      <c r="E391">
        <v>174</v>
      </c>
      <c r="F391">
        <v>217</v>
      </c>
      <c r="H391" t="str">
        <f t="shared" si="16"/>
        <v>Grade 3 Boys Earl Buxton C</v>
      </c>
      <c r="I391">
        <f>COUNTIF('Point Totals by Grade-Gender'!A:A,'Team Points Summary'!H391)</f>
        <v>1</v>
      </c>
    </row>
    <row r="392" spans="1:9" ht="12.75">
      <c r="A392">
        <v>54</v>
      </c>
      <c r="B392" t="s">
        <v>224</v>
      </c>
      <c r="C392">
        <v>555</v>
      </c>
      <c r="D392">
        <v>177</v>
      </c>
      <c r="E392">
        <v>185</v>
      </c>
      <c r="F392">
        <v>193</v>
      </c>
      <c r="H392" t="str">
        <f t="shared" si="16"/>
        <v>Grade 3 Boys Rio Terrace C</v>
      </c>
      <c r="I392">
        <f>COUNTIF('Point Totals by Grade-Gender'!A:A,'Team Points Summary'!H392)</f>
        <v>1</v>
      </c>
    </row>
    <row r="393" spans="1:9" ht="12.75">
      <c r="A393">
        <v>55</v>
      </c>
      <c r="B393" t="s">
        <v>219</v>
      </c>
      <c r="C393">
        <v>562</v>
      </c>
      <c r="D393">
        <v>67</v>
      </c>
      <c r="E393">
        <v>242</v>
      </c>
      <c r="F393">
        <v>253</v>
      </c>
      <c r="H393" t="str">
        <f aca="true" t="shared" si="17" ref="H393:H407">CONCATENATE("Grade 3 Boys ",B393)</f>
        <v>Grade 3 Boys Suzuki Charter A</v>
      </c>
      <c r="I393">
        <f>COUNTIF('Point Totals by Grade-Gender'!A:A,'Team Points Summary'!H393)</f>
        <v>1</v>
      </c>
    </row>
    <row r="394" spans="1:9" ht="12.75">
      <c r="A394">
        <v>56</v>
      </c>
      <c r="B394" t="s">
        <v>344</v>
      </c>
      <c r="C394">
        <v>577</v>
      </c>
      <c r="D394">
        <v>157</v>
      </c>
      <c r="E394">
        <v>183</v>
      </c>
      <c r="F394">
        <v>237</v>
      </c>
      <c r="H394" t="str">
        <f t="shared" si="17"/>
        <v>Grade 3 Boys Lansdowne B</v>
      </c>
      <c r="I394">
        <f>COUNTIF('Point Totals by Grade-Gender'!A:A,'Team Points Summary'!H394)</f>
        <v>1</v>
      </c>
    </row>
    <row r="395" spans="1:9" ht="12.75">
      <c r="A395">
        <v>57</v>
      </c>
      <c r="B395" t="s">
        <v>349</v>
      </c>
      <c r="C395">
        <v>581</v>
      </c>
      <c r="D395">
        <v>153</v>
      </c>
      <c r="E395">
        <v>188</v>
      </c>
      <c r="F395">
        <v>240</v>
      </c>
      <c r="H395" t="str">
        <f t="shared" si="17"/>
        <v>Grade 3 Boys Victoria B</v>
      </c>
      <c r="I395">
        <f>COUNTIF('Point Totals by Grade-Gender'!A:A,'Team Points Summary'!H395)</f>
        <v>1</v>
      </c>
    </row>
    <row r="396" spans="1:9" ht="12.75">
      <c r="A396">
        <v>58</v>
      </c>
      <c r="B396" t="s">
        <v>391</v>
      </c>
      <c r="C396">
        <v>593</v>
      </c>
      <c r="D396">
        <v>181</v>
      </c>
      <c r="E396">
        <v>199</v>
      </c>
      <c r="F396">
        <v>213</v>
      </c>
      <c r="H396" t="str">
        <f t="shared" si="17"/>
        <v>Grade 3 Boys Holyrood E</v>
      </c>
      <c r="I396">
        <f>COUNTIF('Point Totals by Grade-Gender'!A:A,'Team Points Summary'!H396)</f>
        <v>1</v>
      </c>
    </row>
    <row r="397" spans="1:9" ht="12.75">
      <c r="A397">
        <v>59</v>
      </c>
      <c r="B397" t="s">
        <v>290</v>
      </c>
      <c r="C397">
        <v>620</v>
      </c>
      <c r="D397">
        <v>156</v>
      </c>
      <c r="E397">
        <v>229</v>
      </c>
      <c r="F397">
        <v>235</v>
      </c>
      <c r="H397" t="str">
        <f t="shared" si="17"/>
        <v>Grade 3 Boys Kameyosek A</v>
      </c>
      <c r="I397">
        <f>COUNTIF('Point Totals by Grade-Gender'!A:A,'Team Points Summary'!H397)</f>
        <v>1</v>
      </c>
    </row>
    <row r="398" spans="1:9" ht="12.75">
      <c r="A398">
        <v>60</v>
      </c>
      <c r="B398" t="s">
        <v>259</v>
      </c>
      <c r="C398">
        <v>621</v>
      </c>
      <c r="D398">
        <v>200</v>
      </c>
      <c r="E398">
        <v>201</v>
      </c>
      <c r="F398">
        <v>220</v>
      </c>
      <c r="H398" t="str">
        <f t="shared" si="17"/>
        <v>Grade 3 Boys Edmonton Khalsa A</v>
      </c>
      <c r="I398">
        <f>COUNTIF('Point Totals by Grade-Gender'!A:A,'Team Points Summary'!H398)</f>
        <v>1</v>
      </c>
    </row>
    <row r="399" spans="1:9" ht="12.75">
      <c r="A399">
        <v>61</v>
      </c>
      <c r="B399" t="s">
        <v>393</v>
      </c>
      <c r="C399">
        <v>622</v>
      </c>
      <c r="D399">
        <v>191</v>
      </c>
      <c r="E399">
        <v>212</v>
      </c>
      <c r="F399">
        <v>219</v>
      </c>
      <c r="H399" t="str">
        <f t="shared" si="17"/>
        <v>Grade 3 Boys Lymburn C</v>
      </c>
      <c r="I399">
        <f>COUNTIF('Point Totals by Grade-Gender'!A:A,'Team Points Summary'!H399)</f>
        <v>1</v>
      </c>
    </row>
    <row r="400" spans="1:9" ht="12.75">
      <c r="A400">
        <v>62</v>
      </c>
      <c r="B400" t="s">
        <v>260</v>
      </c>
      <c r="C400">
        <v>623</v>
      </c>
      <c r="D400">
        <v>189</v>
      </c>
      <c r="E400">
        <v>203</v>
      </c>
      <c r="F400">
        <v>231</v>
      </c>
      <c r="H400" t="str">
        <f t="shared" si="17"/>
        <v>Grade 3 Boys Strathcona Christian Ac B</v>
      </c>
      <c r="I400">
        <f>COUNTIF('Point Totals by Grade-Gender'!A:A,'Team Points Summary'!H400)</f>
        <v>1</v>
      </c>
    </row>
    <row r="401" spans="1:9" ht="12.75">
      <c r="A401">
        <v>63</v>
      </c>
      <c r="B401" t="s">
        <v>222</v>
      </c>
      <c r="C401">
        <v>634</v>
      </c>
      <c r="D401">
        <v>182</v>
      </c>
      <c r="E401">
        <v>204</v>
      </c>
      <c r="F401">
        <v>248</v>
      </c>
      <c r="H401" t="str">
        <f t="shared" si="17"/>
        <v>Grade 3 Boys Uncas A</v>
      </c>
      <c r="I401">
        <f>COUNTIF('Point Totals by Grade-Gender'!A:A,'Team Points Summary'!H401)</f>
        <v>1</v>
      </c>
    </row>
    <row r="402" spans="1:9" ht="12.75">
      <c r="A402">
        <v>64</v>
      </c>
      <c r="B402" t="s">
        <v>394</v>
      </c>
      <c r="C402">
        <v>638</v>
      </c>
      <c r="D402">
        <v>196</v>
      </c>
      <c r="E402">
        <v>197</v>
      </c>
      <c r="F402">
        <v>245</v>
      </c>
      <c r="H402" t="str">
        <f t="shared" si="17"/>
        <v>Grade 3 Boys Meadowlark Christian C</v>
      </c>
      <c r="I402">
        <f>COUNTIF('Point Totals by Grade-Gender'!A:A,'Team Points Summary'!H402)</f>
        <v>1</v>
      </c>
    </row>
    <row r="403" spans="1:9" ht="12.75">
      <c r="A403">
        <v>65</v>
      </c>
      <c r="B403" t="s">
        <v>238</v>
      </c>
      <c r="C403">
        <v>639</v>
      </c>
      <c r="D403">
        <v>210</v>
      </c>
      <c r="E403">
        <v>211</v>
      </c>
      <c r="F403">
        <v>218</v>
      </c>
      <c r="H403" t="str">
        <f t="shared" si="17"/>
        <v>Grade 3 Boys Rio Terrace D</v>
      </c>
      <c r="I403">
        <f>COUNTIF('Point Totals by Grade-Gender'!A:A,'Team Points Summary'!H403)</f>
        <v>1</v>
      </c>
    </row>
    <row r="404" spans="1:9" ht="12.75">
      <c r="A404">
        <v>66</v>
      </c>
      <c r="B404" t="s">
        <v>395</v>
      </c>
      <c r="C404">
        <v>645</v>
      </c>
      <c r="D404">
        <v>202</v>
      </c>
      <c r="E404">
        <v>221</v>
      </c>
      <c r="F404">
        <v>222</v>
      </c>
      <c r="H404" t="str">
        <f t="shared" si="17"/>
        <v>Grade 3 Boys Lendrum C</v>
      </c>
      <c r="I404">
        <f>COUNTIF('Point Totals by Grade-Gender'!A:A,'Team Points Summary'!H404)</f>
        <v>1</v>
      </c>
    </row>
    <row r="405" spans="1:9" ht="12.75">
      <c r="A405">
        <v>67</v>
      </c>
      <c r="B405" t="s">
        <v>396</v>
      </c>
      <c r="C405">
        <v>666</v>
      </c>
      <c r="D405">
        <v>208</v>
      </c>
      <c r="E405">
        <v>215</v>
      </c>
      <c r="F405">
        <v>243</v>
      </c>
      <c r="H405" t="str">
        <f t="shared" si="17"/>
        <v>Grade 3 Boys George P. Nicholson D</v>
      </c>
      <c r="I405">
        <f>COUNTIF('Point Totals by Grade-Gender'!A:A,'Team Points Summary'!H405)</f>
        <v>1</v>
      </c>
    </row>
    <row r="406" spans="1:9" ht="12.75">
      <c r="A406">
        <v>68</v>
      </c>
      <c r="B406" t="s">
        <v>272</v>
      </c>
      <c r="C406">
        <v>671</v>
      </c>
      <c r="D406">
        <v>205</v>
      </c>
      <c r="E406">
        <v>206</v>
      </c>
      <c r="F406">
        <v>260</v>
      </c>
      <c r="H406" t="str">
        <f t="shared" si="17"/>
        <v>Grade 3 Boys Steinhauer A</v>
      </c>
      <c r="I406">
        <f>COUNTIF('Point Totals by Grade-Gender'!A:A,'Team Points Summary'!H406)</f>
        <v>1</v>
      </c>
    </row>
    <row r="407" spans="1:9" ht="12.75">
      <c r="A407">
        <v>69</v>
      </c>
      <c r="B407" t="s">
        <v>268</v>
      </c>
      <c r="C407">
        <v>674</v>
      </c>
      <c r="D407">
        <v>223</v>
      </c>
      <c r="E407">
        <v>225</v>
      </c>
      <c r="F407">
        <v>226</v>
      </c>
      <c r="H407" t="str">
        <f t="shared" si="17"/>
        <v>Grade 3 Boys Edmonton Khalsa B</v>
      </c>
      <c r="I407">
        <f>COUNTIF('Point Totals by Grade-Gender'!A:A,'Team Points Summary'!H407)</f>
        <v>1</v>
      </c>
    </row>
    <row r="408" spans="1:9" ht="12.75">
      <c r="A408">
        <v>70</v>
      </c>
      <c r="B408" t="s">
        <v>392</v>
      </c>
      <c r="C408">
        <v>691</v>
      </c>
      <c r="D408">
        <v>216</v>
      </c>
      <c r="E408">
        <v>236</v>
      </c>
      <c r="F408">
        <v>239</v>
      </c>
      <c r="H408" t="str">
        <f t="shared" si="16"/>
        <v>Grade 3 Boys Holyrood F</v>
      </c>
      <c r="I408">
        <f>COUNTIF('Point Totals by Grade-Gender'!A:A,'Team Points Summary'!H408)</f>
        <v>1</v>
      </c>
    </row>
    <row r="409" spans="1:9" ht="12.75">
      <c r="A409">
        <v>71</v>
      </c>
      <c r="B409" t="s">
        <v>249</v>
      </c>
      <c r="C409">
        <v>697</v>
      </c>
      <c r="D409">
        <v>195</v>
      </c>
      <c r="E409">
        <v>241</v>
      </c>
      <c r="F409">
        <v>261</v>
      </c>
      <c r="H409" t="str">
        <f t="shared" si="16"/>
        <v>Grade 3 Boys Michael A. Kostek E</v>
      </c>
      <c r="I409">
        <f>COUNTIF('Point Totals by Grade-Gender'!A:A,'Team Points Summary'!H409)</f>
        <v>1</v>
      </c>
    </row>
    <row r="410" spans="1:9" ht="12.75">
      <c r="A410">
        <v>72</v>
      </c>
      <c r="B410" t="s">
        <v>397</v>
      </c>
      <c r="C410">
        <v>749</v>
      </c>
      <c r="D410">
        <v>246</v>
      </c>
      <c r="E410">
        <v>249</v>
      </c>
      <c r="F410">
        <v>254</v>
      </c>
      <c r="H410" t="str">
        <f>CONCATENATE("Grade 3 Boys ",B410)</f>
        <v>Grade 3 Boys Holyrood G</v>
      </c>
      <c r="I410">
        <f>COUNTIF('Point Totals by Grade-Gender'!A:A,'Team Points Summary'!H410)</f>
        <v>1</v>
      </c>
    </row>
    <row r="411" spans="3:9" ht="12.75">
      <c r="C411">
        <f>SUM(C339:C410)</f>
        <v>26926</v>
      </c>
      <c r="H411" s="1" t="s">
        <v>104</v>
      </c>
      <c r="I411">
        <f>COUNTIF('Point Totals by Grade-Gender'!A:A,'Team Points Summary'!H411)</f>
        <v>1</v>
      </c>
    </row>
    <row r="412" ht="12.75">
      <c r="H412" s="1"/>
    </row>
    <row r="413" ht="12.75">
      <c r="A413" s="1" t="s">
        <v>415</v>
      </c>
    </row>
    <row r="414" spans="1:9" ht="12.75">
      <c r="A414">
        <v>1</v>
      </c>
      <c r="B414" t="s">
        <v>211</v>
      </c>
      <c r="C414">
        <v>44</v>
      </c>
      <c r="D414">
        <v>8</v>
      </c>
      <c r="E414">
        <v>15</v>
      </c>
      <c r="F414">
        <v>21</v>
      </c>
      <c r="H414" t="str">
        <f>CONCATENATE("Grade 4 Girls ",B414)</f>
        <v>Grade 4 Girls Holyrood A</v>
      </c>
      <c r="I414">
        <f>COUNTIF('Point Totals by Grade-Gender'!A:A,'Team Points Summary'!H414)</f>
        <v>1</v>
      </c>
    </row>
    <row r="415" spans="1:9" ht="12.75">
      <c r="A415">
        <v>2</v>
      </c>
      <c r="B415" t="s">
        <v>225</v>
      </c>
      <c r="C415">
        <v>52</v>
      </c>
      <c r="D415">
        <v>4</v>
      </c>
      <c r="E415">
        <v>20</v>
      </c>
      <c r="F415">
        <v>28</v>
      </c>
      <c r="H415" t="str">
        <f aca="true" t="shared" si="18" ref="H415:H474">CONCATENATE("Grade 4 Girls ",B415)</f>
        <v>Grade 4 Girls Strathcona Christian Ac A</v>
      </c>
      <c r="I415">
        <f>COUNTIF('Point Totals by Grade-Gender'!A:A,'Team Points Summary'!H415)</f>
        <v>1</v>
      </c>
    </row>
    <row r="416" spans="1:9" ht="12.75">
      <c r="A416">
        <v>3</v>
      </c>
      <c r="B416" t="s">
        <v>219</v>
      </c>
      <c r="C416">
        <v>53</v>
      </c>
      <c r="D416">
        <v>13</v>
      </c>
      <c r="E416">
        <v>14</v>
      </c>
      <c r="F416">
        <v>26</v>
      </c>
      <c r="H416" t="str">
        <f t="shared" si="18"/>
        <v>Grade 4 Girls Suzuki Charter A</v>
      </c>
      <c r="I416">
        <f>COUNTIF('Point Totals by Grade-Gender'!A:A,'Team Points Summary'!H416)</f>
        <v>1</v>
      </c>
    </row>
    <row r="417" spans="1:9" ht="12.75">
      <c r="A417">
        <v>4</v>
      </c>
      <c r="B417" t="s">
        <v>231</v>
      </c>
      <c r="C417">
        <v>56</v>
      </c>
      <c r="D417">
        <v>1</v>
      </c>
      <c r="E417">
        <v>16</v>
      </c>
      <c r="F417">
        <v>39</v>
      </c>
      <c r="H417" t="str">
        <f t="shared" si="18"/>
        <v>Grade 4 Girls Earl Buxton A</v>
      </c>
      <c r="I417">
        <f>COUNTIF('Point Totals by Grade-Gender'!A:A,'Team Points Summary'!H417)</f>
        <v>1</v>
      </c>
    </row>
    <row r="418" spans="1:9" ht="12.75">
      <c r="A418">
        <v>5</v>
      </c>
      <c r="B418" t="s">
        <v>376</v>
      </c>
      <c r="C418">
        <v>83</v>
      </c>
      <c r="D418">
        <v>12</v>
      </c>
      <c r="E418">
        <v>27</v>
      </c>
      <c r="F418">
        <v>44</v>
      </c>
      <c r="H418" t="str">
        <f t="shared" si="18"/>
        <v>Grade 4 Girls Esther Starkman A</v>
      </c>
      <c r="I418">
        <f>COUNTIF('Point Totals by Grade-Gender'!A:A,'Team Points Summary'!H418)</f>
        <v>1</v>
      </c>
    </row>
    <row r="419" spans="1:9" ht="12.75">
      <c r="A419">
        <v>6</v>
      </c>
      <c r="B419" t="s">
        <v>199</v>
      </c>
      <c r="C419">
        <v>90</v>
      </c>
      <c r="D419">
        <v>18</v>
      </c>
      <c r="E419">
        <v>29</v>
      </c>
      <c r="F419">
        <v>43</v>
      </c>
      <c r="H419" t="str">
        <f t="shared" si="18"/>
        <v>Grade 4 Girls Michael A. Kostek A</v>
      </c>
      <c r="I419">
        <f>COUNTIF('Point Totals by Grade-Gender'!A:A,'Team Points Summary'!H419)</f>
        <v>1</v>
      </c>
    </row>
    <row r="420" spans="1:9" ht="12.75">
      <c r="A420">
        <v>7</v>
      </c>
      <c r="B420" t="s">
        <v>283</v>
      </c>
      <c r="C420">
        <v>95</v>
      </c>
      <c r="D420">
        <v>7</v>
      </c>
      <c r="E420">
        <v>36</v>
      </c>
      <c r="F420">
        <v>52</v>
      </c>
      <c r="H420" t="str">
        <f t="shared" si="18"/>
        <v>Grade 4 Girls Mundare A</v>
      </c>
      <c r="I420">
        <f>COUNTIF('Point Totals by Grade-Gender'!A:A,'Team Points Summary'!H420)</f>
        <v>1</v>
      </c>
    </row>
    <row r="421" spans="1:9" ht="12.75">
      <c r="A421">
        <v>8</v>
      </c>
      <c r="B421" t="s">
        <v>256</v>
      </c>
      <c r="C421">
        <v>98</v>
      </c>
      <c r="D421">
        <v>11</v>
      </c>
      <c r="E421">
        <v>33</v>
      </c>
      <c r="F421">
        <v>54</v>
      </c>
      <c r="H421" t="str">
        <f t="shared" si="18"/>
        <v>Grade 4 Girls George H. Luck A</v>
      </c>
      <c r="I421">
        <f>COUNTIF('Point Totals by Grade-Gender'!A:A,'Team Points Summary'!H421)</f>
        <v>1</v>
      </c>
    </row>
    <row r="422" spans="1:9" ht="12.75">
      <c r="A422">
        <v>9</v>
      </c>
      <c r="B422" t="s">
        <v>202</v>
      </c>
      <c r="C422">
        <v>139</v>
      </c>
      <c r="D422">
        <v>2</v>
      </c>
      <c r="E422">
        <v>31</v>
      </c>
      <c r="F422">
        <v>106</v>
      </c>
      <c r="H422" t="str">
        <f t="shared" si="18"/>
        <v>Grade 4 Girls Windsor Park A</v>
      </c>
      <c r="I422">
        <f>COUNTIF('Point Totals by Grade-Gender'!A:A,'Team Points Summary'!H422)</f>
        <v>1</v>
      </c>
    </row>
    <row r="423" spans="1:9" ht="12.75">
      <c r="A423">
        <v>10</v>
      </c>
      <c r="B423" t="s">
        <v>348</v>
      </c>
      <c r="C423">
        <v>145</v>
      </c>
      <c r="D423">
        <v>35</v>
      </c>
      <c r="E423">
        <v>53</v>
      </c>
      <c r="F423">
        <v>57</v>
      </c>
      <c r="H423" t="str">
        <f aca="true" t="shared" si="19" ref="H423:H452">CONCATENATE("Grade 4 Girls ",B423)</f>
        <v>Grade 4 Girls Major General Griesbach A</v>
      </c>
      <c r="I423">
        <f>COUNTIF('Point Totals by Grade-Gender'!A:A,'Team Points Summary'!H423)</f>
        <v>1</v>
      </c>
    </row>
    <row r="424" spans="1:9" ht="12.75">
      <c r="A424">
        <v>11</v>
      </c>
      <c r="B424" t="s">
        <v>248</v>
      </c>
      <c r="C424">
        <v>146</v>
      </c>
      <c r="D424">
        <v>42</v>
      </c>
      <c r="E424">
        <v>46</v>
      </c>
      <c r="F424">
        <v>58</v>
      </c>
      <c r="H424" t="str">
        <f t="shared" si="19"/>
        <v>Grade 4 Girls Earl Buxton B</v>
      </c>
      <c r="I424">
        <f>COUNTIF('Point Totals by Grade-Gender'!A:A,'Team Points Summary'!H424)</f>
        <v>1</v>
      </c>
    </row>
    <row r="425" spans="1:9" ht="12.75">
      <c r="A425">
        <v>12</v>
      </c>
      <c r="B425" t="s">
        <v>260</v>
      </c>
      <c r="C425">
        <v>158</v>
      </c>
      <c r="D425">
        <v>38</v>
      </c>
      <c r="E425">
        <v>40</v>
      </c>
      <c r="F425">
        <v>80</v>
      </c>
      <c r="H425" t="str">
        <f t="shared" si="19"/>
        <v>Grade 4 Girls Strathcona Christian Ac B</v>
      </c>
      <c r="I425">
        <f>COUNTIF('Point Totals by Grade-Gender'!A:A,'Team Points Summary'!H425)</f>
        <v>1</v>
      </c>
    </row>
    <row r="426" spans="1:9" ht="12.75">
      <c r="A426">
        <v>13</v>
      </c>
      <c r="B426" t="s">
        <v>207</v>
      </c>
      <c r="C426">
        <v>165</v>
      </c>
      <c r="D426">
        <v>19</v>
      </c>
      <c r="E426">
        <v>72</v>
      </c>
      <c r="F426">
        <v>74</v>
      </c>
      <c r="H426" t="str">
        <f t="shared" si="19"/>
        <v>Grade 4 Girls Parkallen A</v>
      </c>
      <c r="I426">
        <f>COUNTIF('Point Totals by Grade-Gender'!A:A,'Team Points Summary'!H426)</f>
        <v>1</v>
      </c>
    </row>
    <row r="427" spans="1:9" ht="12.75">
      <c r="A427">
        <v>14</v>
      </c>
      <c r="B427" t="s">
        <v>273</v>
      </c>
      <c r="C427">
        <v>168</v>
      </c>
      <c r="D427">
        <v>17</v>
      </c>
      <c r="E427">
        <v>70</v>
      </c>
      <c r="F427">
        <v>81</v>
      </c>
      <c r="H427" t="str">
        <f t="shared" si="19"/>
        <v>Grade 4 Girls Westbrook A</v>
      </c>
      <c r="I427">
        <f>COUNTIF('Point Totals by Grade-Gender'!A:A,'Team Points Summary'!H427)</f>
        <v>1</v>
      </c>
    </row>
    <row r="428" spans="1:9" ht="12.75">
      <c r="A428">
        <v>15</v>
      </c>
      <c r="B428" t="s">
        <v>287</v>
      </c>
      <c r="C428">
        <v>170</v>
      </c>
      <c r="D428">
        <v>55</v>
      </c>
      <c r="E428">
        <v>56</v>
      </c>
      <c r="F428">
        <v>59</v>
      </c>
      <c r="H428" t="str">
        <f t="shared" si="19"/>
        <v>Grade 4 Girls Meadowlark A</v>
      </c>
      <c r="I428">
        <f>COUNTIF('Point Totals by Grade-Gender'!A:A,'Team Points Summary'!H428)</f>
        <v>1</v>
      </c>
    </row>
    <row r="429" spans="1:9" ht="12.75">
      <c r="A429">
        <v>16</v>
      </c>
      <c r="B429" t="s">
        <v>209</v>
      </c>
      <c r="C429">
        <v>180</v>
      </c>
      <c r="D429">
        <v>5</v>
      </c>
      <c r="E429">
        <v>64</v>
      </c>
      <c r="F429">
        <v>111</v>
      </c>
      <c r="H429" t="str">
        <f t="shared" si="19"/>
        <v>Grade 4 Girls Brander Gardens A</v>
      </c>
      <c r="I429">
        <f>COUNTIF('Point Totals by Grade-Gender'!A:A,'Team Points Summary'!H429)</f>
        <v>1</v>
      </c>
    </row>
    <row r="430" spans="1:9" ht="12.75">
      <c r="A430">
        <v>17</v>
      </c>
      <c r="B430" t="s">
        <v>214</v>
      </c>
      <c r="C430">
        <v>182</v>
      </c>
      <c r="D430">
        <v>45</v>
      </c>
      <c r="E430">
        <v>62</v>
      </c>
      <c r="F430">
        <v>75</v>
      </c>
      <c r="H430" t="str">
        <f t="shared" si="19"/>
        <v>Grade 4 Girls Michael A. Kostek B</v>
      </c>
      <c r="I430">
        <f>COUNTIF('Point Totals by Grade-Gender'!A:A,'Team Points Summary'!H430)</f>
        <v>1</v>
      </c>
    </row>
    <row r="431" spans="1:9" ht="12.75">
      <c r="A431">
        <v>18</v>
      </c>
      <c r="B431" t="s">
        <v>257</v>
      </c>
      <c r="C431">
        <v>189</v>
      </c>
      <c r="D431">
        <v>60</v>
      </c>
      <c r="E431">
        <v>63</v>
      </c>
      <c r="F431">
        <v>66</v>
      </c>
      <c r="H431" t="str">
        <f t="shared" si="19"/>
        <v>Grade 4 Girls Centennial A</v>
      </c>
      <c r="I431">
        <f>COUNTIF('Point Totals by Grade-Gender'!A:A,'Team Points Summary'!H431)</f>
        <v>1</v>
      </c>
    </row>
    <row r="432" spans="1:9" ht="12.75">
      <c r="A432">
        <v>19</v>
      </c>
      <c r="B432" t="s">
        <v>208</v>
      </c>
      <c r="C432">
        <v>193</v>
      </c>
      <c r="D432">
        <v>47</v>
      </c>
      <c r="E432">
        <v>50</v>
      </c>
      <c r="F432">
        <v>96</v>
      </c>
      <c r="H432" t="str">
        <f t="shared" si="19"/>
        <v>Grade 4 Girls Edmonton Christian West A</v>
      </c>
      <c r="I432">
        <f>COUNTIF('Point Totals by Grade-Gender'!A:A,'Team Points Summary'!H432)</f>
        <v>1</v>
      </c>
    </row>
    <row r="433" spans="1:9" ht="12.75">
      <c r="A433">
        <v>20</v>
      </c>
      <c r="B433" t="s">
        <v>221</v>
      </c>
      <c r="C433">
        <v>197</v>
      </c>
      <c r="D433">
        <v>22</v>
      </c>
      <c r="E433">
        <v>82</v>
      </c>
      <c r="F433">
        <v>93</v>
      </c>
      <c r="H433" t="str">
        <f t="shared" si="19"/>
        <v>Grade 4 Girls Michael Strembitsky A</v>
      </c>
      <c r="I433">
        <f>COUNTIF('Point Totals by Grade-Gender'!A:A,'Team Points Summary'!H433)</f>
        <v>1</v>
      </c>
    </row>
    <row r="434" spans="1:9" ht="12.75">
      <c r="A434">
        <v>21</v>
      </c>
      <c r="B434" t="s">
        <v>254</v>
      </c>
      <c r="C434">
        <v>207</v>
      </c>
      <c r="D434">
        <v>41</v>
      </c>
      <c r="E434">
        <v>77</v>
      </c>
      <c r="F434">
        <v>89</v>
      </c>
      <c r="H434" t="str">
        <f t="shared" si="19"/>
        <v>Grade 4 Girls Wes Hosford A</v>
      </c>
      <c r="I434">
        <f>COUNTIF('Point Totals by Grade-Gender'!A:A,'Team Points Summary'!H434)</f>
        <v>1</v>
      </c>
    </row>
    <row r="435" spans="1:9" ht="12.75">
      <c r="A435">
        <v>22</v>
      </c>
      <c r="B435" t="s">
        <v>347</v>
      </c>
      <c r="C435">
        <v>219</v>
      </c>
      <c r="D435">
        <v>30</v>
      </c>
      <c r="E435">
        <v>94</v>
      </c>
      <c r="F435">
        <v>95</v>
      </c>
      <c r="H435" t="str">
        <f t="shared" si="19"/>
        <v>Grade 4 Girls Victoria A</v>
      </c>
      <c r="I435">
        <f>COUNTIF('Point Totals by Grade-Gender'!A:A,'Team Points Summary'!H435)</f>
        <v>1</v>
      </c>
    </row>
    <row r="436" spans="1:9" ht="12.75">
      <c r="A436">
        <v>23</v>
      </c>
      <c r="B436" t="s">
        <v>267</v>
      </c>
      <c r="C436">
        <v>228</v>
      </c>
      <c r="D436">
        <v>71</v>
      </c>
      <c r="E436">
        <v>73</v>
      </c>
      <c r="F436">
        <v>84</v>
      </c>
      <c r="H436" t="str">
        <f t="shared" si="19"/>
        <v>Grade 4 Girls Earl Buxton C</v>
      </c>
      <c r="I436">
        <f>COUNTIF('Point Totals by Grade-Gender'!A:A,'Team Points Summary'!H436)</f>
        <v>1</v>
      </c>
    </row>
    <row r="437" spans="1:9" ht="12.75">
      <c r="A437">
        <v>24</v>
      </c>
      <c r="B437" t="s">
        <v>222</v>
      </c>
      <c r="C437">
        <v>234</v>
      </c>
      <c r="D437">
        <v>24</v>
      </c>
      <c r="E437">
        <v>91</v>
      </c>
      <c r="F437">
        <v>119</v>
      </c>
      <c r="H437" t="str">
        <f t="shared" si="19"/>
        <v>Grade 4 Girls Uncas A</v>
      </c>
      <c r="I437">
        <f>COUNTIF('Point Totals by Grade-Gender'!A:A,'Team Points Summary'!H437)</f>
        <v>1</v>
      </c>
    </row>
    <row r="438" spans="1:9" ht="12.75">
      <c r="A438">
        <v>25</v>
      </c>
      <c r="B438" t="s">
        <v>204</v>
      </c>
      <c r="C438">
        <v>240</v>
      </c>
      <c r="D438">
        <v>37</v>
      </c>
      <c r="E438">
        <v>76</v>
      </c>
      <c r="F438">
        <v>127</v>
      </c>
      <c r="H438" t="str">
        <f t="shared" si="19"/>
        <v>Grade 4 Girls Johnny Bright A</v>
      </c>
      <c r="I438">
        <f>COUNTIF('Point Totals by Grade-Gender'!A:A,'Team Points Summary'!H438)</f>
        <v>1</v>
      </c>
    </row>
    <row r="439" spans="1:9" ht="12.75">
      <c r="A439">
        <v>26</v>
      </c>
      <c r="B439" t="s">
        <v>258</v>
      </c>
      <c r="C439">
        <v>252</v>
      </c>
      <c r="D439">
        <v>32</v>
      </c>
      <c r="E439">
        <v>83</v>
      </c>
      <c r="F439">
        <v>137</v>
      </c>
      <c r="H439" t="str">
        <f t="shared" si="19"/>
        <v>Grade 4 Girls Win Ferguson A</v>
      </c>
      <c r="I439">
        <f>COUNTIF('Point Totals by Grade-Gender'!A:A,'Team Points Summary'!H439)</f>
        <v>1</v>
      </c>
    </row>
    <row r="440" spans="1:9" ht="12.75">
      <c r="A440">
        <v>27</v>
      </c>
      <c r="B440" t="s">
        <v>255</v>
      </c>
      <c r="C440">
        <v>258</v>
      </c>
      <c r="D440">
        <v>23</v>
      </c>
      <c r="E440">
        <v>34</v>
      </c>
      <c r="F440">
        <v>201</v>
      </c>
      <c r="H440" t="str">
        <f t="shared" si="19"/>
        <v>Grade 4 Girls Garneau A</v>
      </c>
      <c r="I440">
        <f>COUNTIF('Point Totals by Grade-Gender'!A:A,'Team Points Summary'!H440)</f>
        <v>1</v>
      </c>
    </row>
    <row r="441" spans="1:9" ht="12.75">
      <c r="A441">
        <v>28</v>
      </c>
      <c r="B441" t="s">
        <v>371</v>
      </c>
      <c r="C441">
        <v>266</v>
      </c>
      <c r="D441">
        <v>78</v>
      </c>
      <c r="E441">
        <v>79</v>
      </c>
      <c r="F441">
        <v>109</v>
      </c>
      <c r="H441" t="str">
        <f t="shared" si="19"/>
        <v>Grade 4 Girls Laurier Heights A</v>
      </c>
      <c r="I441">
        <f>COUNTIF('Point Totals by Grade-Gender'!A:A,'Team Points Summary'!H441)</f>
        <v>1</v>
      </c>
    </row>
    <row r="442" spans="1:9" ht="12.75">
      <c r="A442">
        <v>29</v>
      </c>
      <c r="B442" t="s">
        <v>223</v>
      </c>
      <c r="C442">
        <v>276</v>
      </c>
      <c r="D442">
        <v>86</v>
      </c>
      <c r="E442">
        <v>92</v>
      </c>
      <c r="F442">
        <v>98</v>
      </c>
      <c r="H442" t="str">
        <f t="shared" si="19"/>
        <v>Grade 4 Girls Holyrood B</v>
      </c>
      <c r="I442">
        <f>COUNTIF('Point Totals by Grade-Gender'!A:A,'Team Points Summary'!H442)</f>
        <v>1</v>
      </c>
    </row>
    <row r="443" spans="1:9" ht="12.75">
      <c r="A443">
        <v>30</v>
      </c>
      <c r="B443" t="s">
        <v>372</v>
      </c>
      <c r="C443">
        <v>285</v>
      </c>
      <c r="D443">
        <v>49</v>
      </c>
      <c r="E443">
        <v>116</v>
      </c>
      <c r="F443">
        <v>120</v>
      </c>
      <c r="H443" t="str">
        <f t="shared" si="19"/>
        <v>Grade 4 Girls Holy Cross A</v>
      </c>
      <c r="I443">
        <f>COUNTIF('Point Totals by Grade-Gender'!A:A,'Team Points Summary'!H443)</f>
        <v>1</v>
      </c>
    </row>
    <row r="444" spans="1:9" ht="12.75">
      <c r="A444">
        <v>31</v>
      </c>
      <c r="B444" t="s">
        <v>378</v>
      </c>
      <c r="C444">
        <v>294</v>
      </c>
      <c r="D444">
        <v>61</v>
      </c>
      <c r="E444">
        <v>104</v>
      </c>
      <c r="F444">
        <v>129</v>
      </c>
      <c r="H444" t="str">
        <f t="shared" si="19"/>
        <v>Grade 4 Girls Esther Starkman B</v>
      </c>
      <c r="I444">
        <f>COUNTIF('Point Totals by Grade-Gender'!A:A,'Team Points Summary'!H444)</f>
        <v>1</v>
      </c>
    </row>
    <row r="445" spans="1:9" ht="12.75">
      <c r="A445">
        <v>32</v>
      </c>
      <c r="B445" t="s">
        <v>215</v>
      </c>
      <c r="C445">
        <v>300</v>
      </c>
      <c r="D445">
        <v>65</v>
      </c>
      <c r="E445">
        <v>105</v>
      </c>
      <c r="F445">
        <v>130</v>
      </c>
      <c r="H445" t="str">
        <f t="shared" si="19"/>
        <v>Grade 4 Girls Crawford Plains A</v>
      </c>
      <c r="I445">
        <f>COUNTIF('Point Totals by Grade-Gender'!A:A,'Team Points Summary'!H445)</f>
        <v>1</v>
      </c>
    </row>
    <row r="446" spans="1:9" ht="12.75">
      <c r="A446">
        <v>33</v>
      </c>
      <c r="B446" t="s">
        <v>261</v>
      </c>
      <c r="C446">
        <v>305</v>
      </c>
      <c r="D446">
        <v>97</v>
      </c>
      <c r="E446">
        <v>101</v>
      </c>
      <c r="F446">
        <v>107</v>
      </c>
      <c r="H446" t="str">
        <f t="shared" si="19"/>
        <v>Grade 4 Girls George H. Luck B</v>
      </c>
      <c r="I446">
        <f>COUNTIF('Point Totals by Grade-Gender'!A:A,'Team Points Summary'!H446)</f>
        <v>1</v>
      </c>
    </row>
    <row r="447" spans="1:9" ht="12.75">
      <c r="A447">
        <v>34</v>
      </c>
      <c r="B447" t="s">
        <v>269</v>
      </c>
      <c r="C447">
        <v>314</v>
      </c>
      <c r="D447">
        <v>90</v>
      </c>
      <c r="E447">
        <v>110</v>
      </c>
      <c r="F447">
        <v>114</v>
      </c>
      <c r="H447" t="str">
        <f t="shared" si="19"/>
        <v>Grade 4 Girls Earl Buxton D</v>
      </c>
      <c r="I447">
        <f>COUNTIF('Point Totals by Grade-Gender'!A:A,'Team Points Summary'!H447)</f>
        <v>1</v>
      </c>
    </row>
    <row r="448" spans="1:9" ht="12.75">
      <c r="A448">
        <v>35</v>
      </c>
      <c r="B448" t="s">
        <v>276</v>
      </c>
      <c r="C448">
        <v>315</v>
      </c>
      <c r="D448">
        <v>85</v>
      </c>
      <c r="E448">
        <v>99</v>
      </c>
      <c r="F448">
        <v>131</v>
      </c>
      <c r="H448" t="str">
        <f t="shared" si="19"/>
        <v>Grade 4 Girls Strathcona Christian Ac C</v>
      </c>
      <c r="I448">
        <f>COUNTIF('Point Totals by Grade-Gender'!A:A,'Team Points Summary'!H448)</f>
        <v>1</v>
      </c>
    </row>
    <row r="449" spans="1:9" ht="12.75">
      <c r="A449">
        <v>36</v>
      </c>
      <c r="B449" t="s">
        <v>377</v>
      </c>
      <c r="C449">
        <v>332</v>
      </c>
      <c r="D449">
        <v>67</v>
      </c>
      <c r="E449">
        <v>68</v>
      </c>
      <c r="F449">
        <v>197</v>
      </c>
      <c r="H449" t="str">
        <f t="shared" si="19"/>
        <v>Grade 4 Girls George P. Nicholson</v>
      </c>
      <c r="I449">
        <f>COUNTIF('Point Totals by Grade-Gender'!A:A,'Team Points Summary'!H449)</f>
        <v>1</v>
      </c>
    </row>
    <row r="450" spans="1:9" ht="12.75">
      <c r="A450">
        <v>37</v>
      </c>
      <c r="B450" t="s">
        <v>210</v>
      </c>
      <c r="C450">
        <v>344</v>
      </c>
      <c r="D450">
        <v>112</v>
      </c>
      <c r="E450">
        <v>115</v>
      </c>
      <c r="F450">
        <v>117</v>
      </c>
      <c r="H450" t="str">
        <f t="shared" si="19"/>
        <v>Grade 4 Girls Windsor Park B</v>
      </c>
      <c r="I450">
        <f>COUNTIF('Point Totals by Grade-Gender'!A:A,'Team Points Summary'!H450)</f>
        <v>1</v>
      </c>
    </row>
    <row r="451" spans="1:9" ht="12.75">
      <c r="A451">
        <v>38</v>
      </c>
      <c r="B451" t="s">
        <v>250</v>
      </c>
      <c r="C451">
        <v>389</v>
      </c>
      <c r="D451">
        <v>102</v>
      </c>
      <c r="E451">
        <v>123</v>
      </c>
      <c r="F451">
        <v>164</v>
      </c>
      <c r="H451" t="str">
        <f t="shared" si="19"/>
        <v>Grade 4 Girls Michael Strembitsky B</v>
      </c>
      <c r="I451">
        <f>COUNTIF('Point Totals by Grade-Gender'!A:A,'Team Points Summary'!H451)</f>
        <v>1</v>
      </c>
    </row>
    <row r="452" spans="1:9" ht="12.75">
      <c r="A452">
        <v>39</v>
      </c>
      <c r="B452" t="s">
        <v>265</v>
      </c>
      <c r="C452">
        <v>401</v>
      </c>
      <c r="D452">
        <v>124</v>
      </c>
      <c r="E452">
        <v>125</v>
      </c>
      <c r="F452">
        <v>152</v>
      </c>
      <c r="H452" t="str">
        <f t="shared" si="19"/>
        <v>Grade 4 Girls George H. Luck C</v>
      </c>
      <c r="I452">
        <f>COUNTIF('Point Totals by Grade-Gender'!A:A,'Team Points Summary'!H452)</f>
        <v>1</v>
      </c>
    </row>
    <row r="453" spans="1:9" ht="12.75">
      <c r="A453">
        <v>40</v>
      </c>
      <c r="B453" t="s">
        <v>237</v>
      </c>
      <c r="C453">
        <v>401</v>
      </c>
      <c r="D453">
        <v>126</v>
      </c>
      <c r="E453">
        <v>132</v>
      </c>
      <c r="F453">
        <v>143</v>
      </c>
      <c r="H453" t="str">
        <f t="shared" si="18"/>
        <v>Grade 4 Girls Meyokumin A</v>
      </c>
      <c r="I453">
        <f>COUNTIF('Point Totals by Grade-Gender'!A:A,'Team Points Summary'!H453)</f>
        <v>1</v>
      </c>
    </row>
    <row r="454" spans="1:9" ht="12.75">
      <c r="A454">
        <v>41</v>
      </c>
      <c r="B454" t="s">
        <v>279</v>
      </c>
      <c r="C454">
        <v>426</v>
      </c>
      <c r="D454">
        <v>140</v>
      </c>
      <c r="E454">
        <v>141</v>
      </c>
      <c r="F454">
        <v>145</v>
      </c>
      <c r="H454" t="str">
        <f t="shared" si="18"/>
        <v>Grade 4 Girls Earl Buxton E</v>
      </c>
      <c r="I454">
        <f>COUNTIF('Point Totals by Grade-Gender'!A:A,'Team Points Summary'!H454)</f>
        <v>1</v>
      </c>
    </row>
    <row r="455" spans="1:9" ht="12.75">
      <c r="A455">
        <v>42</v>
      </c>
      <c r="B455" t="s">
        <v>398</v>
      </c>
      <c r="C455">
        <v>437</v>
      </c>
      <c r="D455">
        <v>133</v>
      </c>
      <c r="E455">
        <v>138</v>
      </c>
      <c r="F455">
        <v>166</v>
      </c>
      <c r="H455" t="str">
        <f t="shared" si="18"/>
        <v>Grade 4 Girls Lendrum</v>
      </c>
      <c r="I455">
        <f>COUNTIF('Point Totals by Grade-Gender'!A:A,'Team Points Summary'!H455)</f>
        <v>1</v>
      </c>
    </row>
    <row r="456" spans="1:9" ht="12.75">
      <c r="A456">
        <v>43</v>
      </c>
      <c r="B456" t="s">
        <v>263</v>
      </c>
      <c r="C456">
        <v>439</v>
      </c>
      <c r="D456">
        <v>136</v>
      </c>
      <c r="E456">
        <v>150</v>
      </c>
      <c r="F456">
        <v>153</v>
      </c>
      <c r="H456" t="str">
        <f t="shared" si="18"/>
        <v>Grade 4 Girls Wes Hosford B</v>
      </c>
      <c r="I456">
        <f>COUNTIF('Point Totals by Grade-Gender'!A:A,'Team Points Summary'!H456)</f>
        <v>1</v>
      </c>
    </row>
    <row r="457" spans="1:9" ht="12.75">
      <c r="A457">
        <v>44</v>
      </c>
      <c r="B457" t="s">
        <v>274</v>
      </c>
      <c r="C457">
        <v>442</v>
      </c>
      <c r="D457">
        <v>128</v>
      </c>
      <c r="E457">
        <v>151</v>
      </c>
      <c r="F457">
        <v>163</v>
      </c>
      <c r="H457" t="str">
        <f t="shared" si="18"/>
        <v>Grade 4 Girls Westbrook B</v>
      </c>
      <c r="I457">
        <f>COUNTIF('Point Totals by Grade-Gender'!A:A,'Team Points Summary'!H457)</f>
        <v>1</v>
      </c>
    </row>
    <row r="458" spans="1:9" ht="12.75">
      <c r="A458">
        <v>45</v>
      </c>
      <c r="B458" t="s">
        <v>233</v>
      </c>
      <c r="C458">
        <v>451</v>
      </c>
      <c r="D458">
        <v>69</v>
      </c>
      <c r="E458">
        <v>186</v>
      </c>
      <c r="F458">
        <v>196</v>
      </c>
      <c r="H458" t="str">
        <f t="shared" si="18"/>
        <v>Grade 4 Girls Menisa A</v>
      </c>
      <c r="I458">
        <f>COUNTIF('Point Totals by Grade-Gender'!A:A,'Team Points Summary'!H458)</f>
        <v>1</v>
      </c>
    </row>
    <row r="459" spans="1:9" ht="12.75">
      <c r="A459">
        <v>46</v>
      </c>
      <c r="B459" t="s">
        <v>373</v>
      </c>
      <c r="C459">
        <v>459</v>
      </c>
      <c r="D459">
        <v>146</v>
      </c>
      <c r="E459">
        <v>156</v>
      </c>
      <c r="F459">
        <v>157</v>
      </c>
      <c r="H459" t="str">
        <f t="shared" si="18"/>
        <v>Grade 4 Girls Laurier Heights B</v>
      </c>
      <c r="I459">
        <f>COUNTIF('Point Totals by Grade-Gender'!A:A,'Team Points Summary'!H459)</f>
        <v>1</v>
      </c>
    </row>
    <row r="460" spans="1:9" ht="12.75">
      <c r="A460">
        <v>47</v>
      </c>
      <c r="B460" t="s">
        <v>290</v>
      </c>
      <c r="C460">
        <v>461</v>
      </c>
      <c r="D460">
        <v>118</v>
      </c>
      <c r="E460">
        <v>161</v>
      </c>
      <c r="F460">
        <v>182</v>
      </c>
      <c r="H460" t="str">
        <f t="shared" si="18"/>
        <v>Grade 4 Girls Kameyosek A</v>
      </c>
      <c r="I460">
        <f>COUNTIF('Point Totals by Grade-Gender'!A:A,'Team Points Summary'!H460)</f>
        <v>1</v>
      </c>
    </row>
    <row r="461" spans="1:9" ht="12.75">
      <c r="A461">
        <v>48</v>
      </c>
      <c r="B461" t="s">
        <v>403</v>
      </c>
      <c r="C461">
        <v>466</v>
      </c>
      <c r="D461">
        <v>135</v>
      </c>
      <c r="E461">
        <v>147</v>
      </c>
      <c r="F461">
        <v>184</v>
      </c>
      <c r="H461" t="str">
        <f t="shared" si="18"/>
        <v>Grade 4 Girls Balwin A</v>
      </c>
      <c r="I461">
        <f>COUNTIF('Point Totals by Grade-Gender'!A:A,'Team Points Summary'!H461)</f>
        <v>1</v>
      </c>
    </row>
    <row r="462" spans="1:9" ht="12.75">
      <c r="A462">
        <v>49</v>
      </c>
      <c r="B462" t="s">
        <v>350</v>
      </c>
      <c r="C462">
        <v>468</v>
      </c>
      <c r="D462">
        <v>103</v>
      </c>
      <c r="E462">
        <v>167</v>
      </c>
      <c r="F462">
        <v>198</v>
      </c>
      <c r="H462" t="str">
        <f t="shared" si="18"/>
        <v>Grade 4 Girls Major General Griesbach B</v>
      </c>
      <c r="I462">
        <f>COUNTIF('Point Totals by Grade-Gender'!A:A,'Team Points Summary'!H462)</f>
        <v>1</v>
      </c>
    </row>
    <row r="463" spans="1:9" ht="12.75">
      <c r="A463">
        <v>50</v>
      </c>
      <c r="B463" t="s">
        <v>205</v>
      </c>
      <c r="C463">
        <v>476</v>
      </c>
      <c r="D463">
        <v>113</v>
      </c>
      <c r="E463">
        <v>148</v>
      </c>
      <c r="F463">
        <v>215</v>
      </c>
      <c r="H463" t="str">
        <f t="shared" si="18"/>
        <v>Grade 4 Girls Rio Terrace A</v>
      </c>
      <c r="I463">
        <f>COUNTIF('Point Totals by Grade-Gender'!A:A,'Team Points Summary'!H463)</f>
        <v>1</v>
      </c>
    </row>
    <row r="464" spans="1:9" ht="12.75">
      <c r="A464">
        <v>51</v>
      </c>
      <c r="B464" t="s">
        <v>399</v>
      </c>
      <c r="C464">
        <v>483</v>
      </c>
      <c r="D464">
        <v>88</v>
      </c>
      <c r="E464">
        <v>192</v>
      </c>
      <c r="F464">
        <v>203</v>
      </c>
      <c r="H464" t="str">
        <f t="shared" si="18"/>
        <v>Grade 4 Girls Meadowlark B</v>
      </c>
      <c r="I464">
        <f>COUNTIF('Point Totals by Grade-Gender'!A:A,'Team Points Summary'!H464)</f>
        <v>1</v>
      </c>
    </row>
    <row r="465" spans="1:9" ht="12.75">
      <c r="A465">
        <v>52</v>
      </c>
      <c r="B465" t="s">
        <v>379</v>
      </c>
      <c r="C465">
        <v>488</v>
      </c>
      <c r="D465">
        <v>159</v>
      </c>
      <c r="E465">
        <v>160</v>
      </c>
      <c r="F465">
        <v>169</v>
      </c>
      <c r="H465" t="str">
        <f t="shared" si="18"/>
        <v>Grade 4 Girls Esther Starkman C</v>
      </c>
      <c r="I465">
        <f>COUNTIF('Point Totals by Grade-Gender'!A:A,'Team Points Summary'!H465)</f>
        <v>1</v>
      </c>
    </row>
    <row r="466" spans="1:9" ht="12.75">
      <c r="A466">
        <v>53</v>
      </c>
      <c r="B466" t="s">
        <v>235</v>
      </c>
      <c r="C466">
        <v>494</v>
      </c>
      <c r="D466">
        <v>108</v>
      </c>
      <c r="E466">
        <v>181</v>
      </c>
      <c r="F466">
        <v>205</v>
      </c>
      <c r="H466" t="str">
        <f t="shared" si="18"/>
        <v>Grade 4 Girls Michael A. Kostek C</v>
      </c>
      <c r="I466">
        <f>COUNTIF('Point Totals by Grade-Gender'!A:A,'Team Points Summary'!H466)</f>
        <v>1</v>
      </c>
    </row>
    <row r="467" spans="1:9" ht="12.75">
      <c r="A467">
        <v>54</v>
      </c>
      <c r="B467" t="s">
        <v>281</v>
      </c>
      <c r="C467">
        <v>507</v>
      </c>
      <c r="D467">
        <v>149</v>
      </c>
      <c r="E467">
        <v>178</v>
      </c>
      <c r="F467">
        <v>180</v>
      </c>
      <c r="H467" t="str">
        <f t="shared" si="18"/>
        <v>Grade 4 Girls Earl Buxton F</v>
      </c>
      <c r="I467">
        <f>COUNTIF('Point Totals by Grade-Gender'!A:A,'Team Points Summary'!H467)</f>
        <v>1</v>
      </c>
    </row>
    <row r="468" spans="1:9" ht="12.75">
      <c r="A468">
        <v>55</v>
      </c>
      <c r="B468" t="s">
        <v>201</v>
      </c>
      <c r="C468">
        <v>518</v>
      </c>
      <c r="D468">
        <v>171</v>
      </c>
      <c r="E468">
        <v>173</v>
      </c>
      <c r="F468">
        <v>174</v>
      </c>
      <c r="H468" t="str">
        <f t="shared" si="18"/>
        <v>Grade 4 Girls Pine Street A</v>
      </c>
      <c r="I468">
        <f>COUNTIF('Point Totals by Grade-Gender'!A:A,'Team Points Summary'!H468)</f>
        <v>1</v>
      </c>
    </row>
    <row r="469" spans="1:9" ht="12.75">
      <c r="A469">
        <v>56</v>
      </c>
      <c r="B469" t="s">
        <v>349</v>
      </c>
      <c r="C469">
        <v>519</v>
      </c>
      <c r="D469">
        <v>144</v>
      </c>
      <c r="E469">
        <v>168</v>
      </c>
      <c r="F469">
        <v>207</v>
      </c>
      <c r="H469" t="str">
        <f t="shared" si="18"/>
        <v>Grade 4 Girls Victoria B</v>
      </c>
      <c r="I469">
        <f>COUNTIF('Point Totals by Grade-Gender'!A:A,'Team Points Summary'!H469)</f>
        <v>1</v>
      </c>
    </row>
    <row r="470" spans="1:9" ht="12.75">
      <c r="A470">
        <v>57</v>
      </c>
      <c r="B470" t="s">
        <v>234</v>
      </c>
      <c r="C470">
        <v>528</v>
      </c>
      <c r="D470">
        <v>100</v>
      </c>
      <c r="E470">
        <v>210</v>
      </c>
      <c r="F470">
        <v>218</v>
      </c>
      <c r="H470" t="str">
        <f t="shared" si="18"/>
        <v>Grade 4 Girls Holyrood C</v>
      </c>
      <c r="I470">
        <f>COUNTIF('Point Totals by Grade-Gender'!A:A,'Team Points Summary'!H470)</f>
        <v>1</v>
      </c>
    </row>
    <row r="471" spans="1:9" ht="12.75">
      <c r="A471">
        <v>58</v>
      </c>
      <c r="B471" t="s">
        <v>280</v>
      </c>
      <c r="C471">
        <v>534</v>
      </c>
      <c r="D471">
        <v>121</v>
      </c>
      <c r="E471">
        <v>204</v>
      </c>
      <c r="F471">
        <v>209</v>
      </c>
      <c r="H471" t="str">
        <f t="shared" si="18"/>
        <v>Grade 4 Girls Uncas B</v>
      </c>
      <c r="I471">
        <f>COUNTIF('Point Totals by Grade-Gender'!A:A,'Team Points Summary'!H471)</f>
        <v>1</v>
      </c>
    </row>
    <row r="472" spans="1:9" ht="12.75">
      <c r="A472">
        <v>59</v>
      </c>
      <c r="B472" t="s">
        <v>266</v>
      </c>
      <c r="C472">
        <v>575</v>
      </c>
      <c r="D472">
        <v>187</v>
      </c>
      <c r="E472">
        <v>188</v>
      </c>
      <c r="F472">
        <v>200</v>
      </c>
      <c r="H472" t="str">
        <f t="shared" si="18"/>
        <v>Grade 4 Girls Centennial B</v>
      </c>
      <c r="I472">
        <f>COUNTIF('Point Totals by Grade-Gender'!A:A,'Team Points Summary'!H472)</f>
        <v>1</v>
      </c>
    </row>
    <row r="473" spans="1:9" ht="12.75">
      <c r="A473">
        <v>60</v>
      </c>
      <c r="B473" t="s">
        <v>380</v>
      </c>
      <c r="C473">
        <v>581</v>
      </c>
      <c r="D473">
        <v>176</v>
      </c>
      <c r="E473">
        <v>191</v>
      </c>
      <c r="F473">
        <v>214</v>
      </c>
      <c r="H473" t="str">
        <f t="shared" si="18"/>
        <v>Grade 4 Girls Esther Starkman D</v>
      </c>
      <c r="I473">
        <f>COUNTIF('Point Totals by Grade-Gender'!A:A,'Team Points Summary'!H473)</f>
        <v>1</v>
      </c>
    </row>
    <row r="474" spans="1:9" ht="12.75">
      <c r="A474">
        <v>61</v>
      </c>
      <c r="B474" t="s">
        <v>230</v>
      </c>
      <c r="C474">
        <v>608</v>
      </c>
      <c r="D474">
        <v>175</v>
      </c>
      <c r="E474">
        <v>216</v>
      </c>
      <c r="F474">
        <v>217</v>
      </c>
      <c r="H474" t="str">
        <f t="shared" si="18"/>
        <v>Grade 4 Girls Pine Street B</v>
      </c>
      <c r="I474">
        <f>COUNTIF('Point Totals by Grade-Gender'!A:A,'Team Points Summary'!H474)</f>
        <v>1</v>
      </c>
    </row>
    <row r="475" spans="3:9" ht="12.75">
      <c r="C475">
        <f>SUM(C414:C474)</f>
        <v>18823</v>
      </c>
      <c r="H475" s="1" t="s">
        <v>105</v>
      </c>
      <c r="I475">
        <f>COUNTIF('Point Totals by Grade-Gender'!A:A,'Team Points Summary'!H475)</f>
        <v>1</v>
      </c>
    </row>
    <row r="476" ht="12.75">
      <c r="H476" s="1"/>
    </row>
    <row r="477" ht="12.75">
      <c r="A477" s="1" t="s">
        <v>416</v>
      </c>
    </row>
    <row r="478" spans="1:9" ht="15">
      <c r="A478" s="23">
        <v>1</v>
      </c>
      <c r="B478" s="23" t="s">
        <v>200</v>
      </c>
      <c r="C478" s="23">
        <v>29</v>
      </c>
      <c r="D478" s="23">
        <v>2</v>
      </c>
      <c r="E478" s="23">
        <v>11</v>
      </c>
      <c r="F478" s="23">
        <v>16</v>
      </c>
      <c r="H478" t="str">
        <f>CONCATENATE("Grade 4 Boys ",B478)</f>
        <v>Grade 4 Boys George P. Nicholson A</v>
      </c>
      <c r="I478">
        <f>COUNTIF('Point Totals by Grade-Gender'!A:A,'Team Points Summary'!H478)</f>
        <v>1</v>
      </c>
    </row>
    <row r="479" spans="1:9" ht="15">
      <c r="A479" s="23">
        <v>2</v>
      </c>
      <c r="B479" s="23" t="s">
        <v>221</v>
      </c>
      <c r="C479" s="23">
        <v>49</v>
      </c>
      <c r="D479" s="23">
        <v>6</v>
      </c>
      <c r="E479" s="23">
        <v>18</v>
      </c>
      <c r="F479" s="23">
        <v>25</v>
      </c>
      <c r="H479" t="str">
        <f aca="true" t="shared" si="20" ref="H479:H531">CONCATENATE("Grade 4 Boys ",B479)</f>
        <v>Grade 4 Boys Michael Strembitsky A</v>
      </c>
      <c r="I479">
        <f>COUNTIF('Point Totals by Grade-Gender'!A:A,'Team Points Summary'!H479)</f>
        <v>1</v>
      </c>
    </row>
    <row r="480" spans="1:9" ht="15">
      <c r="A480" s="23">
        <v>3</v>
      </c>
      <c r="B480" s="23" t="s">
        <v>204</v>
      </c>
      <c r="C480" s="23">
        <v>52</v>
      </c>
      <c r="D480" s="23">
        <v>4</v>
      </c>
      <c r="E480" s="23">
        <v>22</v>
      </c>
      <c r="F480" s="23">
        <v>26</v>
      </c>
      <c r="H480" t="str">
        <f t="shared" si="20"/>
        <v>Grade 4 Boys Johnny Bright A</v>
      </c>
      <c r="I480">
        <f>COUNTIF('Point Totals by Grade-Gender'!A:A,'Team Points Summary'!H480)</f>
        <v>1</v>
      </c>
    </row>
    <row r="481" spans="1:9" ht="15">
      <c r="A481" s="23">
        <v>4</v>
      </c>
      <c r="B481" s="23" t="s">
        <v>202</v>
      </c>
      <c r="C481" s="23">
        <v>64</v>
      </c>
      <c r="D481" s="23">
        <v>15</v>
      </c>
      <c r="E481" s="23">
        <v>17</v>
      </c>
      <c r="F481" s="23">
        <v>32</v>
      </c>
      <c r="H481" t="str">
        <f t="shared" si="20"/>
        <v>Grade 4 Boys Windsor Park A</v>
      </c>
      <c r="I481">
        <f>COUNTIF('Point Totals by Grade-Gender'!A:A,'Team Points Summary'!H481)</f>
        <v>1</v>
      </c>
    </row>
    <row r="482" spans="1:9" ht="15">
      <c r="A482" s="23">
        <v>5</v>
      </c>
      <c r="B482" s="23" t="s">
        <v>205</v>
      </c>
      <c r="C482" s="23">
        <v>74</v>
      </c>
      <c r="D482" s="23">
        <v>20</v>
      </c>
      <c r="E482" s="23">
        <v>21</v>
      </c>
      <c r="F482" s="23">
        <v>33</v>
      </c>
      <c r="H482" t="str">
        <f t="shared" si="20"/>
        <v>Grade 4 Boys Rio Terrace A</v>
      </c>
      <c r="I482">
        <f>COUNTIF('Point Totals by Grade-Gender'!A:A,'Team Points Summary'!H482)</f>
        <v>1</v>
      </c>
    </row>
    <row r="483" spans="1:9" ht="15">
      <c r="A483" s="23">
        <v>6</v>
      </c>
      <c r="B483" s="23" t="s">
        <v>212</v>
      </c>
      <c r="C483" s="23">
        <v>114</v>
      </c>
      <c r="D483" s="23">
        <v>3</v>
      </c>
      <c r="E483" s="23">
        <v>44</v>
      </c>
      <c r="F483" s="23">
        <v>67</v>
      </c>
      <c r="H483" t="str">
        <f t="shared" si="20"/>
        <v>Grade 4 Boys Belgravia A</v>
      </c>
      <c r="I483">
        <f>COUNTIF('Point Totals by Grade-Gender'!A:A,'Team Points Summary'!H483)</f>
        <v>1</v>
      </c>
    </row>
    <row r="484" spans="1:9" ht="15">
      <c r="A484" s="23">
        <v>7</v>
      </c>
      <c r="B484" s="23" t="s">
        <v>376</v>
      </c>
      <c r="C484" s="23">
        <v>118</v>
      </c>
      <c r="D484" s="23">
        <v>23</v>
      </c>
      <c r="E484" s="23">
        <v>37</v>
      </c>
      <c r="F484" s="23">
        <v>58</v>
      </c>
      <c r="H484" t="str">
        <f t="shared" si="20"/>
        <v>Grade 4 Boys Esther Starkman A</v>
      </c>
      <c r="I484">
        <f>COUNTIF('Point Totals by Grade-Gender'!A:A,'Team Points Summary'!H484)</f>
        <v>1</v>
      </c>
    </row>
    <row r="485" spans="1:9" ht="15">
      <c r="A485" s="23">
        <v>8</v>
      </c>
      <c r="B485" s="23" t="s">
        <v>201</v>
      </c>
      <c r="C485" s="23">
        <v>124</v>
      </c>
      <c r="D485" s="23">
        <v>24</v>
      </c>
      <c r="E485" s="23">
        <v>31</v>
      </c>
      <c r="F485" s="23">
        <v>69</v>
      </c>
      <c r="H485" t="str">
        <f t="shared" si="20"/>
        <v>Grade 4 Boys Pine Street A</v>
      </c>
      <c r="I485">
        <f>COUNTIF('Point Totals by Grade-Gender'!A:A,'Team Points Summary'!H485)</f>
        <v>1</v>
      </c>
    </row>
    <row r="486" spans="1:9" ht="15">
      <c r="A486" s="23">
        <v>9</v>
      </c>
      <c r="B486" s="23" t="s">
        <v>209</v>
      </c>
      <c r="C486" s="23">
        <v>127</v>
      </c>
      <c r="D486" s="23">
        <v>34</v>
      </c>
      <c r="E486" s="23">
        <v>42</v>
      </c>
      <c r="F486" s="23">
        <v>51</v>
      </c>
      <c r="H486" t="str">
        <f t="shared" si="20"/>
        <v>Grade 4 Boys Brander Gardens A</v>
      </c>
      <c r="I486">
        <f>COUNTIF('Point Totals by Grade-Gender'!A:A,'Team Points Summary'!H486)</f>
        <v>1</v>
      </c>
    </row>
    <row r="487" spans="1:9" ht="15">
      <c r="A487" s="23">
        <v>10</v>
      </c>
      <c r="B487" s="23" t="s">
        <v>206</v>
      </c>
      <c r="C487" s="23">
        <v>130</v>
      </c>
      <c r="D487" s="23">
        <v>9</v>
      </c>
      <c r="E487" s="23">
        <v>14</v>
      </c>
      <c r="F487" s="23">
        <v>107</v>
      </c>
      <c r="H487" t="str">
        <f t="shared" si="20"/>
        <v>Grade 4 Boys McKernan A</v>
      </c>
      <c r="I487">
        <f>COUNTIF('Point Totals by Grade-Gender'!A:A,'Team Points Summary'!H487)</f>
        <v>1</v>
      </c>
    </row>
    <row r="488" spans="1:9" ht="15">
      <c r="A488" s="23">
        <v>11</v>
      </c>
      <c r="B488" s="23" t="s">
        <v>273</v>
      </c>
      <c r="C488" s="23">
        <v>137</v>
      </c>
      <c r="D488" s="23">
        <v>43</v>
      </c>
      <c r="E488" s="23">
        <v>46</v>
      </c>
      <c r="F488" s="23">
        <v>48</v>
      </c>
      <c r="H488" t="str">
        <f t="shared" si="20"/>
        <v>Grade 4 Boys Westbrook A</v>
      </c>
      <c r="I488">
        <f>COUNTIF('Point Totals by Grade-Gender'!A:A,'Team Points Summary'!H488)</f>
        <v>1</v>
      </c>
    </row>
    <row r="489" spans="1:9" ht="15">
      <c r="A489" s="23">
        <v>12</v>
      </c>
      <c r="B489" s="23" t="s">
        <v>215</v>
      </c>
      <c r="C489" s="23">
        <v>140</v>
      </c>
      <c r="D489" s="23">
        <v>7</v>
      </c>
      <c r="E489" s="23">
        <v>41</v>
      </c>
      <c r="F489" s="23">
        <v>92</v>
      </c>
      <c r="H489" t="str">
        <f t="shared" si="20"/>
        <v>Grade 4 Boys Crawford Plains A</v>
      </c>
      <c r="I489">
        <f>COUNTIF('Point Totals by Grade-Gender'!A:A,'Team Points Summary'!H489)</f>
        <v>1</v>
      </c>
    </row>
    <row r="490" spans="1:9" ht="15">
      <c r="A490" s="23">
        <v>13</v>
      </c>
      <c r="B490" s="23" t="s">
        <v>207</v>
      </c>
      <c r="C490" s="23">
        <v>152</v>
      </c>
      <c r="D490" s="23">
        <v>47</v>
      </c>
      <c r="E490" s="23">
        <v>50</v>
      </c>
      <c r="F490" s="23">
        <v>55</v>
      </c>
      <c r="H490" t="str">
        <f t="shared" si="20"/>
        <v>Grade 4 Boys Parkallen A</v>
      </c>
      <c r="I490">
        <f>COUNTIF('Point Totals by Grade-Gender'!A:A,'Team Points Summary'!H490)</f>
        <v>1</v>
      </c>
    </row>
    <row r="491" spans="1:9" ht="15">
      <c r="A491" s="23">
        <v>14</v>
      </c>
      <c r="B491" s="23" t="s">
        <v>213</v>
      </c>
      <c r="C491" s="23">
        <v>163</v>
      </c>
      <c r="D491" s="23">
        <v>30</v>
      </c>
      <c r="E491" s="23">
        <v>36</v>
      </c>
      <c r="F491" s="23">
        <v>97</v>
      </c>
      <c r="H491" t="str">
        <f t="shared" si="20"/>
        <v>Grade 4 Boys Johnny Bright B</v>
      </c>
      <c r="I491">
        <f>COUNTIF('Point Totals by Grade-Gender'!A:A,'Team Points Summary'!H491)</f>
        <v>1</v>
      </c>
    </row>
    <row r="492" spans="1:9" ht="15">
      <c r="A492" s="23">
        <v>15</v>
      </c>
      <c r="B492" s="23" t="s">
        <v>199</v>
      </c>
      <c r="C492" s="23">
        <v>164</v>
      </c>
      <c r="D492" s="23">
        <v>49</v>
      </c>
      <c r="E492" s="23">
        <v>56</v>
      </c>
      <c r="F492" s="23">
        <v>59</v>
      </c>
      <c r="H492" t="str">
        <f t="shared" si="20"/>
        <v>Grade 4 Boys Michael A. Kostek A</v>
      </c>
      <c r="I492">
        <f>COUNTIF('Point Totals by Grade-Gender'!A:A,'Team Points Summary'!H492)</f>
        <v>1</v>
      </c>
    </row>
    <row r="493" spans="1:9" ht="15">
      <c r="A493" s="23">
        <v>16</v>
      </c>
      <c r="B493" s="23" t="s">
        <v>254</v>
      </c>
      <c r="C493" s="23">
        <v>178</v>
      </c>
      <c r="D493" s="23">
        <v>35</v>
      </c>
      <c r="E493" s="23">
        <v>64</v>
      </c>
      <c r="F493" s="23">
        <v>79</v>
      </c>
      <c r="H493" t="str">
        <f t="shared" si="20"/>
        <v>Grade 4 Boys Wes Hosford A</v>
      </c>
      <c r="I493">
        <f>COUNTIF('Point Totals by Grade-Gender'!A:A,'Team Points Summary'!H493)</f>
        <v>1</v>
      </c>
    </row>
    <row r="494" spans="1:9" ht="15">
      <c r="A494" s="23">
        <v>17</v>
      </c>
      <c r="B494" s="23" t="s">
        <v>220</v>
      </c>
      <c r="C494" s="23">
        <v>186</v>
      </c>
      <c r="D494" s="23">
        <v>38</v>
      </c>
      <c r="E494" s="23">
        <v>60</v>
      </c>
      <c r="F494" s="23">
        <v>88</v>
      </c>
      <c r="H494" t="str">
        <f t="shared" si="20"/>
        <v>Grade 4 Boys Rio Terrace B</v>
      </c>
      <c r="I494">
        <f>COUNTIF('Point Totals by Grade-Gender'!A:A,'Team Points Summary'!H494)</f>
        <v>1</v>
      </c>
    </row>
    <row r="495" spans="1:9" ht="15">
      <c r="A495" s="23">
        <v>18</v>
      </c>
      <c r="B495" s="23" t="s">
        <v>256</v>
      </c>
      <c r="C495" s="23">
        <v>188</v>
      </c>
      <c r="D495" s="23">
        <v>45</v>
      </c>
      <c r="E495" s="23">
        <v>65</v>
      </c>
      <c r="F495" s="23">
        <v>78</v>
      </c>
      <c r="H495" t="str">
        <f t="shared" si="20"/>
        <v>Grade 4 Boys George H. Luck A</v>
      </c>
      <c r="I495">
        <f>COUNTIF('Point Totals by Grade-Gender'!A:A,'Team Points Summary'!H495)</f>
        <v>1</v>
      </c>
    </row>
    <row r="496" spans="1:9" ht="15">
      <c r="A496" s="23">
        <v>19</v>
      </c>
      <c r="B496" s="23" t="s">
        <v>378</v>
      </c>
      <c r="C496" s="23">
        <v>209</v>
      </c>
      <c r="D496" s="23">
        <v>68</v>
      </c>
      <c r="E496" s="23">
        <v>70</v>
      </c>
      <c r="F496" s="23">
        <v>71</v>
      </c>
      <c r="H496" t="str">
        <f t="shared" si="20"/>
        <v>Grade 4 Boys Esther Starkman B</v>
      </c>
      <c r="I496">
        <f>COUNTIF('Point Totals by Grade-Gender'!A:A,'Team Points Summary'!H496)</f>
        <v>1</v>
      </c>
    </row>
    <row r="497" spans="1:9" ht="15">
      <c r="A497" s="23">
        <v>20</v>
      </c>
      <c r="B497" s="23" t="s">
        <v>227</v>
      </c>
      <c r="C497" s="23">
        <v>222</v>
      </c>
      <c r="D497" s="23">
        <v>61</v>
      </c>
      <c r="E497" s="23">
        <v>80</v>
      </c>
      <c r="F497" s="23">
        <v>81</v>
      </c>
      <c r="H497" t="str">
        <f t="shared" si="20"/>
        <v>Grade 4 Boys Brander Gardens B</v>
      </c>
      <c r="I497">
        <f>COUNTIF('Point Totals by Grade-Gender'!A:A,'Team Points Summary'!H497)</f>
        <v>1</v>
      </c>
    </row>
    <row r="498" spans="1:9" ht="15">
      <c r="A498" s="23">
        <v>21</v>
      </c>
      <c r="B498" s="23" t="s">
        <v>226</v>
      </c>
      <c r="C498" s="23">
        <v>226</v>
      </c>
      <c r="D498" s="23">
        <v>57</v>
      </c>
      <c r="E498" s="23">
        <v>63</v>
      </c>
      <c r="F498" s="23">
        <v>106</v>
      </c>
      <c r="H498" t="str">
        <f t="shared" si="20"/>
        <v>Grade 4 Boys Parkallen B</v>
      </c>
      <c r="I498">
        <f>COUNTIF('Point Totals by Grade-Gender'!A:A,'Team Points Summary'!H498)</f>
        <v>1</v>
      </c>
    </row>
    <row r="499" spans="1:9" ht="15">
      <c r="A499" s="23">
        <v>22</v>
      </c>
      <c r="B499" s="23" t="s">
        <v>211</v>
      </c>
      <c r="C499" s="23">
        <v>230</v>
      </c>
      <c r="D499" s="23">
        <v>10</v>
      </c>
      <c r="E499" s="23">
        <v>86</v>
      </c>
      <c r="F499" s="23">
        <v>134</v>
      </c>
      <c r="H499" t="str">
        <f t="shared" si="20"/>
        <v>Grade 4 Boys Holyrood A</v>
      </c>
      <c r="I499">
        <f>COUNTIF('Point Totals by Grade-Gender'!A:A,'Team Points Summary'!H499)</f>
        <v>1</v>
      </c>
    </row>
    <row r="500" spans="1:9" ht="15">
      <c r="A500" s="23">
        <v>23</v>
      </c>
      <c r="B500" s="23" t="s">
        <v>379</v>
      </c>
      <c r="C500" s="23">
        <v>232</v>
      </c>
      <c r="D500" s="23">
        <v>72</v>
      </c>
      <c r="E500" s="23">
        <v>75</v>
      </c>
      <c r="F500" s="23">
        <v>85</v>
      </c>
      <c r="H500" t="str">
        <f t="shared" si="20"/>
        <v>Grade 4 Boys Esther Starkman C</v>
      </c>
      <c r="I500">
        <f>COUNTIF('Point Totals by Grade-Gender'!A:A,'Team Points Summary'!H500)</f>
        <v>1</v>
      </c>
    </row>
    <row r="501" spans="1:9" ht="15">
      <c r="A501" s="23">
        <v>24</v>
      </c>
      <c r="B501" s="23" t="s">
        <v>203</v>
      </c>
      <c r="C501" s="23">
        <v>234</v>
      </c>
      <c r="D501" s="23">
        <v>19</v>
      </c>
      <c r="E501" s="23">
        <v>95</v>
      </c>
      <c r="F501" s="23">
        <v>120</v>
      </c>
      <c r="H501" t="str">
        <f t="shared" si="20"/>
        <v>Grade 4 Boys Brookside A</v>
      </c>
      <c r="I501">
        <f>COUNTIF('Point Totals by Grade-Gender'!A:A,'Team Points Summary'!H501)</f>
        <v>1</v>
      </c>
    </row>
    <row r="502" spans="1:9" ht="15">
      <c r="A502" s="23">
        <v>25</v>
      </c>
      <c r="B502" s="23" t="s">
        <v>217</v>
      </c>
      <c r="C502" s="23">
        <v>239</v>
      </c>
      <c r="D502" s="23">
        <v>27</v>
      </c>
      <c r="E502" s="23">
        <v>99</v>
      </c>
      <c r="F502" s="23">
        <v>113</v>
      </c>
      <c r="H502" t="str">
        <f t="shared" si="20"/>
        <v>Grade 4 Boys George P. Nicholson B</v>
      </c>
      <c r="I502">
        <f>COUNTIF('Point Totals by Grade-Gender'!A:A,'Team Points Summary'!H502)</f>
        <v>1</v>
      </c>
    </row>
    <row r="503" spans="1:9" ht="15">
      <c r="A503" s="23">
        <v>26</v>
      </c>
      <c r="B503" s="23" t="s">
        <v>348</v>
      </c>
      <c r="C503" s="23">
        <v>245</v>
      </c>
      <c r="D503" s="23">
        <v>40</v>
      </c>
      <c r="E503" s="23">
        <v>102</v>
      </c>
      <c r="F503" s="23">
        <v>103</v>
      </c>
      <c r="H503" t="str">
        <f t="shared" si="20"/>
        <v>Grade 4 Boys Major General Griesbach A</v>
      </c>
      <c r="I503">
        <f>COUNTIF('Point Totals by Grade-Gender'!A:A,'Team Points Summary'!H503)</f>
        <v>1</v>
      </c>
    </row>
    <row r="504" spans="1:9" ht="15">
      <c r="A504" s="23">
        <v>27</v>
      </c>
      <c r="B504" s="23" t="s">
        <v>380</v>
      </c>
      <c r="C504" s="23">
        <v>297</v>
      </c>
      <c r="D504" s="23">
        <v>93</v>
      </c>
      <c r="E504" s="23">
        <v>96</v>
      </c>
      <c r="F504" s="23">
        <v>108</v>
      </c>
      <c r="H504" t="str">
        <f t="shared" si="20"/>
        <v>Grade 4 Boys Esther Starkman D</v>
      </c>
      <c r="I504">
        <f>COUNTIF('Point Totals by Grade-Gender'!A:A,'Team Points Summary'!H504)</f>
        <v>1</v>
      </c>
    </row>
    <row r="505" spans="1:9" ht="15">
      <c r="A505" s="23">
        <v>28</v>
      </c>
      <c r="B505" s="23" t="s">
        <v>261</v>
      </c>
      <c r="C505" s="23">
        <v>300</v>
      </c>
      <c r="D505" s="23">
        <v>84</v>
      </c>
      <c r="E505" s="23">
        <v>104</v>
      </c>
      <c r="F505" s="23">
        <v>112</v>
      </c>
      <c r="H505" t="str">
        <f t="shared" si="20"/>
        <v>Grade 4 Boys George H. Luck B</v>
      </c>
      <c r="I505">
        <f>COUNTIF('Point Totals by Grade-Gender'!A:A,'Team Points Summary'!H505)</f>
        <v>1</v>
      </c>
    </row>
    <row r="506" spans="1:9" ht="15">
      <c r="A506" s="23">
        <v>29</v>
      </c>
      <c r="B506" s="23" t="s">
        <v>237</v>
      </c>
      <c r="C506" s="23">
        <v>306</v>
      </c>
      <c r="D506" s="23">
        <v>91</v>
      </c>
      <c r="E506" s="23">
        <v>98</v>
      </c>
      <c r="F506" s="23">
        <v>117</v>
      </c>
      <c r="H506" t="str">
        <f t="shared" si="20"/>
        <v>Grade 4 Boys Meyokumin A</v>
      </c>
      <c r="I506">
        <f>COUNTIF('Point Totals by Grade-Gender'!A:A,'Team Points Summary'!H506)</f>
        <v>1</v>
      </c>
    </row>
    <row r="507" spans="1:9" ht="15">
      <c r="A507" s="23">
        <v>30</v>
      </c>
      <c r="B507" s="23" t="s">
        <v>274</v>
      </c>
      <c r="C507" s="23">
        <v>312</v>
      </c>
      <c r="D507" s="23">
        <v>100</v>
      </c>
      <c r="E507" s="23">
        <v>101</v>
      </c>
      <c r="F507" s="23">
        <v>111</v>
      </c>
      <c r="H507" t="str">
        <f t="shared" si="20"/>
        <v>Grade 4 Boys Westbrook B</v>
      </c>
      <c r="I507">
        <f>COUNTIF('Point Totals by Grade-Gender'!A:A,'Team Points Summary'!H507)</f>
        <v>1</v>
      </c>
    </row>
    <row r="508" spans="1:9" ht="15">
      <c r="A508" s="23">
        <v>31</v>
      </c>
      <c r="B508" s="23" t="s">
        <v>259</v>
      </c>
      <c r="C508" s="23">
        <v>328</v>
      </c>
      <c r="D508" s="23">
        <v>90</v>
      </c>
      <c r="E508" s="23">
        <v>116</v>
      </c>
      <c r="F508" s="23">
        <v>122</v>
      </c>
      <c r="H508" t="str">
        <f t="shared" si="20"/>
        <v>Grade 4 Boys Edmonton Khalsa A</v>
      </c>
      <c r="I508">
        <f>COUNTIF('Point Totals by Grade-Gender'!A:A,'Team Points Summary'!H508)</f>
        <v>1</v>
      </c>
    </row>
    <row r="509" spans="1:9" ht="15">
      <c r="A509" s="23">
        <v>32</v>
      </c>
      <c r="B509" s="23" t="s">
        <v>263</v>
      </c>
      <c r="C509" s="23">
        <v>336</v>
      </c>
      <c r="D509" s="23">
        <v>82</v>
      </c>
      <c r="E509" s="23">
        <v>109</v>
      </c>
      <c r="F509" s="23">
        <v>145</v>
      </c>
      <c r="H509" t="str">
        <f t="shared" si="20"/>
        <v>Grade 4 Boys Wes Hosford B</v>
      </c>
      <c r="I509">
        <f>COUNTIF('Point Totals by Grade-Gender'!A:A,'Team Points Summary'!H509)</f>
        <v>1</v>
      </c>
    </row>
    <row r="510" spans="1:9" ht="15">
      <c r="A510" s="23">
        <v>33</v>
      </c>
      <c r="B510" s="23" t="s">
        <v>225</v>
      </c>
      <c r="C510" s="23">
        <v>368</v>
      </c>
      <c r="D510" s="23">
        <v>105</v>
      </c>
      <c r="E510" s="23">
        <v>131</v>
      </c>
      <c r="F510" s="23">
        <v>132</v>
      </c>
      <c r="H510" t="str">
        <f t="shared" si="20"/>
        <v>Grade 4 Boys Strathcona Christian Ac A</v>
      </c>
      <c r="I510">
        <f>COUNTIF('Point Totals by Grade-Gender'!A:A,'Team Points Summary'!H510)</f>
        <v>1</v>
      </c>
    </row>
    <row r="511" spans="1:9" ht="15">
      <c r="A511" s="23">
        <v>34</v>
      </c>
      <c r="B511" s="23" t="s">
        <v>214</v>
      </c>
      <c r="C511" s="23">
        <v>397</v>
      </c>
      <c r="D511" s="23">
        <v>94</v>
      </c>
      <c r="E511" s="23">
        <v>144</v>
      </c>
      <c r="F511" s="23">
        <v>159</v>
      </c>
      <c r="H511" t="str">
        <f t="shared" si="20"/>
        <v>Grade 4 Boys Michael A. Kostek B</v>
      </c>
      <c r="I511">
        <f>COUNTIF('Point Totals by Grade-Gender'!A:A,'Team Points Summary'!H511)</f>
        <v>1</v>
      </c>
    </row>
    <row r="512" spans="1:9" ht="15">
      <c r="A512" s="23">
        <v>35</v>
      </c>
      <c r="B512" s="23" t="s">
        <v>268</v>
      </c>
      <c r="C512" s="23">
        <v>418</v>
      </c>
      <c r="D512" s="23">
        <v>124</v>
      </c>
      <c r="E512" s="23">
        <v>125</v>
      </c>
      <c r="F512" s="23">
        <v>169</v>
      </c>
      <c r="H512" t="str">
        <f t="shared" si="20"/>
        <v>Grade 4 Boys Edmonton Khalsa B</v>
      </c>
      <c r="I512">
        <f>COUNTIF('Point Totals by Grade-Gender'!A:A,'Team Points Summary'!H512)</f>
        <v>1</v>
      </c>
    </row>
    <row r="513" spans="1:9" ht="15">
      <c r="A513" s="23">
        <v>36</v>
      </c>
      <c r="B513" s="23" t="s">
        <v>250</v>
      </c>
      <c r="C513" s="23">
        <v>420</v>
      </c>
      <c r="D513" s="23">
        <v>89</v>
      </c>
      <c r="E513" s="23">
        <v>158</v>
      </c>
      <c r="F513" s="23">
        <v>173</v>
      </c>
      <c r="H513" t="str">
        <f t="shared" si="20"/>
        <v>Grade 4 Boys Michael Strembitsky B</v>
      </c>
      <c r="I513">
        <f>COUNTIF('Point Totals by Grade-Gender'!A:A,'Team Points Summary'!H513)</f>
        <v>1</v>
      </c>
    </row>
    <row r="514" spans="1:9" ht="15">
      <c r="A514" s="23">
        <v>37</v>
      </c>
      <c r="B514" s="23" t="s">
        <v>218</v>
      </c>
      <c r="C514" s="23">
        <v>429</v>
      </c>
      <c r="D514" s="23">
        <v>135</v>
      </c>
      <c r="E514" s="23">
        <v>137</v>
      </c>
      <c r="F514" s="23">
        <v>157</v>
      </c>
      <c r="H514" t="str">
        <f t="shared" si="20"/>
        <v>Grade 4 Boys Brookside B</v>
      </c>
      <c r="I514">
        <f>COUNTIF('Point Totals by Grade-Gender'!A:A,'Team Points Summary'!H514)</f>
        <v>1</v>
      </c>
    </row>
    <row r="515" spans="1:9" ht="15">
      <c r="A515" s="23">
        <v>38</v>
      </c>
      <c r="B515" s="23" t="s">
        <v>224</v>
      </c>
      <c r="C515" s="23">
        <v>440</v>
      </c>
      <c r="D515" s="23">
        <v>119</v>
      </c>
      <c r="E515" s="23">
        <v>160</v>
      </c>
      <c r="F515" s="23">
        <v>161</v>
      </c>
      <c r="H515" t="str">
        <f t="shared" si="20"/>
        <v>Grade 4 Boys Rio Terrace C</v>
      </c>
      <c r="I515">
        <f>COUNTIF('Point Totals by Grade-Gender'!A:A,'Team Points Summary'!H515)</f>
        <v>1</v>
      </c>
    </row>
    <row r="516" spans="1:9" ht="15">
      <c r="A516" s="23">
        <v>39</v>
      </c>
      <c r="B516" s="23" t="s">
        <v>287</v>
      </c>
      <c r="C516" s="23">
        <v>441</v>
      </c>
      <c r="D516" s="23">
        <v>127</v>
      </c>
      <c r="E516" s="23">
        <v>152</v>
      </c>
      <c r="F516" s="23">
        <v>162</v>
      </c>
      <c r="H516" t="str">
        <f t="shared" si="20"/>
        <v>Grade 4 Boys Meadowlark A</v>
      </c>
      <c r="I516">
        <f>COUNTIF('Point Totals by Grade-Gender'!A:A,'Team Points Summary'!H516)</f>
        <v>1</v>
      </c>
    </row>
    <row r="517" spans="1:9" ht="15">
      <c r="A517" s="23">
        <v>40</v>
      </c>
      <c r="B517" s="23" t="s">
        <v>265</v>
      </c>
      <c r="C517" s="23">
        <v>443</v>
      </c>
      <c r="D517" s="23">
        <v>133</v>
      </c>
      <c r="E517" s="23">
        <v>143</v>
      </c>
      <c r="F517" s="23">
        <v>167</v>
      </c>
      <c r="H517" t="str">
        <f t="shared" si="20"/>
        <v>Grade 4 Boys George H. Luck C</v>
      </c>
      <c r="I517">
        <f>COUNTIF('Point Totals by Grade-Gender'!A:A,'Team Points Summary'!H517)</f>
        <v>1</v>
      </c>
    </row>
    <row r="518" spans="1:9" ht="15">
      <c r="A518" s="23">
        <v>41</v>
      </c>
      <c r="B518" s="23" t="s">
        <v>350</v>
      </c>
      <c r="C518" s="23">
        <v>443</v>
      </c>
      <c r="D518" s="23">
        <v>140</v>
      </c>
      <c r="E518" s="23">
        <v>147</v>
      </c>
      <c r="F518" s="23">
        <v>156</v>
      </c>
      <c r="H518" t="str">
        <f t="shared" si="20"/>
        <v>Grade 4 Boys Major General Griesbach B</v>
      </c>
      <c r="I518">
        <f>COUNTIF('Point Totals by Grade-Gender'!A:A,'Team Points Summary'!H518)</f>
        <v>1</v>
      </c>
    </row>
    <row r="519" spans="1:9" ht="15">
      <c r="A519" s="23">
        <v>42</v>
      </c>
      <c r="B519" s="23" t="s">
        <v>216</v>
      </c>
      <c r="C519" s="23">
        <v>460</v>
      </c>
      <c r="D519" s="23">
        <v>130</v>
      </c>
      <c r="E519" s="23">
        <v>153</v>
      </c>
      <c r="F519" s="23">
        <v>177</v>
      </c>
      <c r="H519" t="str">
        <f t="shared" si="20"/>
        <v>Grade 4 Boys Malmo A</v>
      </c>
      <c r="I519">
        <f>COUNTIF('Point Totals by Grade-Gender'!A:A,'Team Points Summary'!H519)</f>
        <v>1</v>
      </c>
    </row>
    <row r="520" spans="1:9" ht="15">
      <c r="A520" s="23">
        <v>43</v>
      </c>
      <c r="B520" s="23" t="s">
        <v>386</v>
      </c>
      <c r="C520" s="23">
        <v>462</v>
      </c>
      <c r="D520" s="23">
        <v>110</v>
      </c>
      <c r="E520" s="23">
        <v>166</v>
      </c>
      <c r="F520" s="23">
        <v>186</v>
      </c>
      <c r="H520" t="str">
        <f t="shared" si="20"/>
        <v>Grade 4 Boys Esther Starkman E</v>
      </c>
      <c r="I520">
        <f>COUNTIF('Point Totals by Grade-Gender'!A:A,'Team Points Summary'!H520)</f>
        <v>1</v>
      </c>
    </row>
    <row r="521" spans="1:9" ht="15">
      <c r="A521" s="23">
        <v>44</v>
      </c>
      <c r="B521" s="23" t="s">
        <v>388</v>
      </c>
      <c r="C521" s="23">
        <v>465</v>
      </c>
      <c r="D521" s="23">
        <v>123</v>
      </c>
      <c r="E521" s="23">
        <v>128</v>
      </c>
      <c r="F521" s="23">
        <v>214</v>
      </c>
      <c r="H521" t="str">
        <f t="shared" si="20"/>
        <v>Grade 4 Boys Lendrum A</v>
      </c>
      <c r="I521">
        <f>COUNTIF('Point Totals by Grade-Gender'!A:A,'Team Points Summary'!H521)</f>
        <v>1</v>
      </c>
    </row>
    <row r="522" spans="1:9" ht="15">
      <c r="A522" s="23">
        <v>45</v>
      </c>
      <c r="B522" s="23" t="s">
        <v>231</v>
      </c>
      <c r="C522" s="23">
        <v>475</v>
      </c>
      <c r="D522" s="23">
        <v>129</v>
      </c>
      <c r="E522" s="23">
        <v>171</v>
      </c>
      <c r="F522" s="23">
        <v>175</v>
      </c>
      <c r="H522" t="str">
        <f t="shared" si="20"/>
        <v>Grade 4 Boys Earl Buxton A</v>
      </c>
      <c r="I522">
        <f>COUNTIF('Point Totals by Grade-Gender'!A:A,'Team Points Summary'!H522)</f>
        <v>1</v>
      </c>
    </row>
    <row r="523" spans="1:9" ht="15">
      <c r="A523" s="23">
        <v>46</v>
      </c>
      <c r="B523" s="23" t="s">
        <v>382</v>
      </c>
      <c r="C523" s="23">
        <v>497</v>
      </c>
      <c r="D523" s="23">
        <v>146</v>
      </c>
      <c r="E523" s="23">
        <v>148</v>
      </c>
      <c r="F523" s="23">
        <v>203</v>
      </c>
      <c r="H523" t="str">
        <f t="shared" si="20"/>
        <v>Grade 4 Boys Wes Hosford C</v>
      </c>
      <c r="I523">
        <f>COUNTIF('Point Totals by Grade-Gender'!A:A,'Team Points Summary'!H523)</f>
        <v>1</v>
      </c>
    </row>
    <row r="524" spans="1:9" ht="15">
      <c r="A524" s="23">
        <v>47</v>
      </c>
      <c r="B524" s="23" t="s">
        <v>242</v>
      </c>
      <c r="C524" s="23">
        <v>510</v>
      </c>
      <c r="D524" s="23">
        <v>126</v>
      </c>
      <c r="E524" s="23">
        <v>176</v>
      </c>
      <c r="F524" s="23">
        <v>208</v>
      </c>
      <c r="H524" t="str">
        <f t="shared" si="20"/>
        <v>Grade 4 Boys Meyokumin B</v>
      </c>
      <c r="I524">
        <f>COUNTIF('Point Totals by Grade-Gender'!A:A,'Team Points Summary'!H524)</f>
        <v>1</v>
      </c>
    </row>
    <row r="525" spans="1:9" ht="15">
      <c r="A525" s="23">
        <v>48</v>
      </c>
      <c r="B525" s="23" t="s">
        <v>385</v>
      </c>
      <c r="C525" s="23">
        <v>519</v>
      </c>
      <c r="D525" s="23">
        <v>139</v>
      </c>
      <c r="E525" s="23">
        <v>178</v>
      </c>
      <c r="F525" s="23">
        <v>202</v>
      </c>
      <c r="H525" t="str">
        <f t="shared" si="20"/>
        <v>Grade 4 Boys Westbrook C</v>
      </c>
      <c r="I525">
        <f>COUNTIF('Point Totals by Grade-Gender'!A:A,'Team Points Summary'!H525)</f>
        <v>1</v>
      </c>
    </row>
    <row r="526" spans="1:9" ht="15">
      <c r="A526" s="23">
        <v>49</v>
      </c>
      <c r="B526" s="23" t="s">
        <v>290</v>
      </c>
      <c r="C526" s="23">
        <v>524</v>
      </c>
      <c r="D526" s="23">
        <v>155</v>
      </c>
      <c r="E526" s="23">
        <v>184</v>
      </c>
      <c r="F526" s="23">
        <v>185</v>
      </c>
      <c r="H526" t="str">
        <f t="shared" si="20"/>
        <v>Grade 4 Boys Kameyosek A</v>
      </c>
      <c r="I526">
        <f>COUNTIF('Point Totals by Grade-Gender'!A:A,'Team Points Summary'!H526)</f>
        <v>1</v>
      </c>
    </row>
    <row r="527" spans="1:9" ht="15">
      <c r="A527" s="23">
        <v>50</v>
      </c>
      <c r="B527" s="23" t="s">
        <v>400</v>
      </c>
      <c r="C527" s="23">
        <v>533</v>
      </c>
      <c r="D527" s="23">
        <v>170</v>
      </c>
      <c r="E527" s="23">
        <v>180</v>
      </c>
      <c r="F527" s="23">
        <v>183</v>
      </c>
      <c r="H527" t="str">
        <f t="shared" si="20"/>
        <v>Grade 4 Boys Edmonton Khalsa C</v>
      </c>
      <c r="I527">
        <f>COUNTIF('Point Totals by Grade-Gender'!A:A,'Team Points Summary'!H527)</f>
        <v>1</v>
      </c>
    </row>
    <row r="528" spans="1:9" ht="15">
      <c r="A528" s="23">
        <v>51</v>
      </c>
      <c r="B528" s="23" t="s">
        <v>275</v>
      </c>
      <c r="C528" s="23">
        <v>537</v>
      </c>
      <c r="D528" s="23">
        <v>142</v>
      </c>
      <c r="E528" s="23">
        <v>194</v>
      </c>
      <c r="F528" s="23">
        <v>201</v>
      </c>
      <c r="H528" t="str">
        <f t="shared" si="20"/>
        <v>Grade 4 Boys Crawford Plains B</v>
      </c>
      <c r="I528">
        <f>COUNTIF('Point Totals by Grade-Gender'!A:A,'Team Points Summary'!H528)</f>
        <v>1</v>
      </c>
    </row>
    <row r="529" spans="1:9" ht="15">
      <c r="A529" s="23">
        <v>52</v>
      </c>
      <c r="B529" s="23" t="s">
        <v>286</v>
      </c>
      <c r="C529" s="23">
        <v>543</v>
      </c>
      <c r="D529" s="23">
        <v>121</v>
      </c>
      <c r="E529" s="23">
        <v>210</v>
      </c>
      <c r="F529" s="23">
        <v>212</v>
      </c>
      <c r="H529" t="str">
        <f t="shared" si="20"/>
        <v>Grade 4 Boys Rideau Park A</v>
      </c>
      <c r="I529">
        <f>COUNTIF('Point Totals by Grade-Gender'!A:A,'Team Points Summary'!H529)</f>
        <v>1</v>
      </c>
    </row>
    <row r="530" spans="1:9" ht="15">
      <c r="A530" s="23">
        <v>53</v>
      </c>
      <c r="B530" s="23" t="s">
        <v>232</v>
      </c>
      <c r="C530" s="23">
        <v>556</v>
      </c>
      <c r="D530" s="23">
        <v>179</v>
      </c>
      <c r="E530" s="23">
        <v>188</v>
      </c>
      <c r="F530" s="23">
        <v>189</v>
      </c>
      <c r="H530" t="str">
        <f t="shared" si="20"/>
        <v>Grade 4 Boys Lymburn A</v>
      </c>
      <c r="I530">
        <f>COUNTIF('Point Totals by Grade-Gender'!A:A,'Team Points Summary'!H530)</f>
        <v>1</v>
      </c>
    </row>
    <row r="531" spans="1:9" ht="15">
      <c r="A531" s="23">
        <v>54</v>
      </c>
      <c r="B531" s="23" t="s">
        <v>401</v>
      </c>
      <c r="C531" s="23">
        <v>575</v>
      </c>
      <c r="D531" s="23">
        <v>190</v>
      </c>
      <c r="E531" s="23">
        <v>192</v>
      </c>
      <c r="F531" s="23">
        <v>193</v>
      </c>
      <c r="H531" t="str">
        <f t="shared" si="20"/>
        <v>Grade 4 Boys Edmonton Khalsa D</v>
      </c>
      <c r="I531">
        <f>COUNTIF('Point Totals by Grade-Gender'!A:A,'Team Points Summary'!H531)</f>
        <v>1</v>
      </c>
    </row>
    <row r="532" spans="3:9" ht="12.75">
      <c r="C532">
        <f>SUM(C478:C531)</f>
        <v>16360</v>
      </c>
      <c r="H532" s="1" t="s">
        <v>106</v>
      </c>
      <c r="I532">
        <f>COUNTIF('Point Totals by Grade-Gender'!A:A,'Team Points Summary'!H532)</f>
        <v>1</v>
      </c>
    </row>
    <row r="533" ht="12.75">
      <c r="H533" s="1"/>
    </row>
    <row r="534" ht="12.75">
      <c r="A534" s="1" t="s">
        <v>417</v>
      </c>
    </row>
    <row r="535" spans="1:9" ht="12.75">
      <c r="A535">
        <v>1</v>
      </c>
      <c r="B535" t="s">
        <v>199</v>
      </c>
      <c r="C535">
        <v>49</v>
      </c>
      <c r="D535">
        <v>5</v>
      </c>
      <c r="E535">
        <v>16</v>
      </c>
      <c r="F535">
        <v>28</v>
      </c>
      <c r="H535" t="str">
        <f>CONCATENATE("Grade 5 Girls ",B535)</f>
        <v>Grade 5 Girls Michael A. Kostek A</v>
      </c>
      <c r="I535">
        <f>COUNTIF('Point Totals by Grade-Gender'!A:A,'Team Points Summary'!H535)</f>
        <v>1</v>
      </c>
    </row>
    <row r="536" spans="1:9" ht="12.75">
      <c r="A536">
        <v>2</v>
      </c>
      <c r="B536" t="s">
        <v>231</v>
      </c>
      <c r="C536">
        <v>76</v>
      </c>
      <c r="D536">
        <v>6</v>
      </c>
      <c r="E536">
        <v>27</v>
      </c>
      <c r="F536">
        <v>43</v>
      </c>
      <c r="H536" t="str">
        <f aca="true" t="shared" si="21" ref="H536:H574">CONCATENATE("Grade 5 Girls ",B536)</f>
        <v>Grade 5 Girls Earl Buxton A</v>
      </c>
      <c r="I536">
        <f>COUNTIF('Point Totals by Grade-Gender'!A:A,'Team Points Summary'!H536)</f>
        <v>1</v>
      </c>
    </row>
    <row r="537" spans="1:9" ht="12.75">
      <c r="A537">
        <v>3</v>
      </c>
      <c r="B537" t="s">
        <v>258</v>
      </c>
      <c r="C537">
        <v>77</v>
      </c>
      <c r="D537">
        <v>22</v>
      </c>
      <c r="E537">
        <v>25</v>
      </c>
      <c r="F537">
        <v>30</v>
      </c>
      <c r="H537" t="str">
        <f t="shared" si="21"/>
        <v>Grade 5 Girls Win Ferguson A</v>
      </c>
      <c r="I537">
        <f>COUNTIF('Point Totals by Grade-Gender'!A:A,'Team Points Summary'!H537)</f>
        <v>1</v>
      </c>
    </row>
    <row r="538" spans="1:9" ht="12.75">
      <c r="A538">
        <v>4</v>
      </c>
      <c r="B538" t="s">
        <v>209</v>
      </c>
      <c r="C538">
        <v>83</v>
      </c>
      <c r="D538">
        <v>15</v>
      </c>
      <c r="E538">
        <v>26</v>
      </c>
      <c r="F538">
        <v>42</v>
      </c>
      <c r="H538" t="str">
        <f t="shared" si="21"/>
        <v>Grade 5 Girls Brander Gardens A</v>
      </c>
      <c r="I538">
        <f>COUNTIF('Point Totals by Grade-Gender'!A:A,'Team Points Summary'!H538)</f>
        <v>1</v>
      </c>
    </row>
    <row r="539" spans="1:9" ht="12.75">
      <c r="A539">
        <v>5</v>
      </c>
      <c r="B539" t="s">
        <v>205</v>
      </c>
      <c r="C539">
        <v>87</v>
      </c>
      <c r="D539">
        <v>11</v>
      </c>
      <c r="E539">
        <v>35</v>
      </c>
      <c r="F539">
        <v>41</v>
      </c>
      <c r="H539" t="str">
        <f t="shared" si="21"/>
        <v>Grade 5 Girls Rio Terrace A</v>
      </c>
      <c r="I539">
        <f>COUNTIF('Point Totals by Grade-Gender'!A:A,'Team Points Summary'!H539)</f>
        <v>1</v>
      </c>
    </row>
    <row r="540" spans="1:9" ht="12.75">
      <c r="A540">
        <v>6</v>
      </c>
      <c r="B540" t="s">
        <v>256</v>
      </c>
      <c r="C540">
        <v>96</v>
      </c>
      <c r="D540">
        <v>4</v>
      </c>
      <c r="E540">
        <v>32</v>
      </c>
      <c r="F540">
        <v>60</v>
      </c>
      <c r="H540" t="str">
        <f t="shared" si="21"/>
        <v>Grade 5 Girls George H. Luck A</v>
      </c>
      <c r="I540">
        <f>COUNTIF('Point Totals by Grade-Gender'!A:A,'Team Points Summary'!H540)</f>
        <v>1</v>
      </c>
    </row>
    <row r="541" spans="1:9" ht="12.75">
      <c r="A541">
        <v>7</v>
      </c>
      <c r="B541" t="s">
        <v>208</v>
      </c>
      <c r="C541">
        <v>102</v>
      </c>
      <c r="D541">
        <v>9</v>
      </c>
      <c r="E541">
        <v>44</v>
      </c>
      <c r="F541">
        <v>49</v>
      </c>
      <c r="H541" t="str">
        <f t="shared" si="21"/>
        <v>Grade 5 Girls Edmonton Christian West A</v>
      </c>
      <c r="I541">
        <f>COUNTIF('Point Totals by Grade-Gender'!A:A,'Team Points Summary'!H541)</f>
        <v>1</v>
      </c>
    </row>
    <row r="542" spans="1:9" ht="12.75">
      <c r="A542">
        <v>8</v>
      </c>
      <c r="B542" t="s">
        <v>273</v>
      </c>
      <c r="C542">
        <v>108</v>
      </c>
      <c r="D542">
        <v>13</v>
      </c>
      <c r="E542">
        <v>23</v>
      </c>
      <c r="F542">
        <v>72</v>
      </c>
      <c r="H542" t="str">
        <f t="shared" si="21"/>
        <v>Grade 5 Girls Westbrook A</v>
      </c>
      <c r="I542">
        <f>COUNTIF('Point Totals by Grade-Gender'!A:A,'Team Points Summary'!H542)</f>
        <v>1</v>
      </c>
    </row>
    <row r="543" spans="1:9" ht="12.75">
      <c r="A543">
        <v>9</v>
      </c>
      <c r="B543" t="s">
        <v>372</v>
      </c>
      <c r="C543">
        <v>109</v>
      </c>
      <c r="D543">
        <v>31</v>
      </c>
      <c r="E543">
        <v>38</v>
      </c>
      <c r="F543">
        <v>40</v>
      </c>
      <c r="H543" t="str">
        <f t="shared" si="21"/>
        <v>Grade 5 Girls Holy Cross A</v>
      </c>
      <c r="I543">
        <f>COUNTIF('Point Totals by Grade-Gender'!A:A,'Team Points Summary'!H543)</f>
        <v>1</v>
      </c>
    </row>
    <row r="544" spans="1:9" ht="12.75">
      <c r="A544">
        <v>10</v>
      </c>
      <c r="B544" t="s">
        <v>221</v>
      </c>
      <c r="C544">
        <v>150</v>
      </c>
      <c r="D544">
        <v>37</v>
      </c>
      <c r="E544">
        <v>48</v>
      </c>
      <c r="F544">
        <v>65</v>
      </c>
      <c r="H544" t="str">
        <f t="shared" si="21"/>
        <v>Grade 5 Girls Michael Strembitsky A</v>
      </c>
      <c r="I544">
        <f>COUNTIF('Point Totals by Grade-Gender'!A:A,'Team Points Summary'!H544)</f>
        <v>1</v>
      </c>
    </row>
    <row r="545" spans="1:9" ht="12.75">
      <c r="A545">
        <v>11</v>
      </c>
      <c r="B545" t="s">
        <v>206</v>
      </c>
      <c r="C545">
        <v>153</v>
      </c>
      <c r="D545">
        <v>24</v>
      </c>
      <c r="E545">
        <v>58</v>
      </c>
      <c r="F545">
        <v>71</v>
      </c>
      <c r="H545" t="str">
        <f t="shared" si="21"/>
        <v>Grade 5 Girls McKernan A</v>
      </c>
      <c r="I545">
        <f>COUNTIF('Point Totals by Grade-Gender'!A:A,'Team Points Summary'!H545)</f>
        <v>1</v>
      </c>
    </row>
    <row r="546" spans="1:9" ht="12.75">
      <c r="A546">
        <v>12</v>
      </c>
      <c r="B546" t="s">
        <v>202</v>
      </c>
      <c r="C546">
        <v>153</v>
      </c>
      <c r="D546">
        <v>3</v>
      </c>
      <c r="E546">
        <v>59</v>
      </c>
      <c r="F546">
        <v>91</v>
      </c>
      <c r="H546" t="str">
        <f t="shared" si="21"/>
        <v>Grade 5 Girls Windsor Park A</v>
      </c>
      <c r="I546">
        <f>COUNTIF('Point Totals by Grade-Gender'!A:A,'Team Points Summary'!H546)</f>
        <v>1</v>
      </c>
    </row>
    <row r="547" spans="1:9" ht="12.75">
      <c r="A547">
        <v>13</v>
      </c>
      <c r="B547" t="s">
        <v>376</v>
      </c>
      <c r="C547">
        <v>163</v>
      </c>
      <c r="D547">
        <v>14</v>
      </c>
      <c r="E547">
        <v>63</v>
      </c>
      <c r="F547">
        <v>86</v>
      </c>
      <c r="H547" t="str">
        <f t="shared" si="21"/>
        <v>Grade 5 Girls Esther Starkman A</v>
      </c>
      <c r="I547">
        <f>COUNTIF('Point Totals by Grade-Gender'!A:A,'Team Points Summary'!H547)</f>
        <v>1</v>
      </c>
    </row>
    <row r="548" spans="1:9" ht="12.75">
      <c r="A548">
        <v>14</v>
      </c>
      <c r="B548" t="s">
        <v>283</v>
      </c>
      <c r="C548">
        <v>164</v>
      </c>
      <c r="D548">
        <v>1</v>
      </c>
      <c r="E548">
        <v>79</v>
      </c>
      <c r="F548">
        <v>84</v>
      </c>
      <c r="H548" t="str">
        <f t="shared" si="21"/>
        <v>Grade 5 Girls Mundare A</v>
      </c>
      <c r="I548">
        <f>COUNTIF('Point Totals by Grade-Gender'!A:A,'Team Points Summary'!H548)</f>
        <v>1</v>
      </c>
    </row>
    <row r="549" spans="1:9" ht="12.75">
      <c r="A549">
        <v>15</v>
      </c>
      <c r="B549" t="s">
        <v>200</v>
      </c>
      <c r="C549">
        <v>182</v>
      </c>
      <c r="D549">
        <v>46</v>
      </c>
      <c r="E549">
        <v>51</v>
      </c>
      <c r="F549">
        <v>85</v>
      </c>
      <c r="H549" t="str">
        <f t="shared" si="21"/>
        <v>Grade 5 Girls George P. Nicholson A</v>
      </c>
      <c r="I549">
        <f>COUNTIF('Point Totals by Grade-Gender'!A:A,'Team Points Summary'!H549)</f>
        <v>1</v>
      </c>
    </row>
    <row r="550" spans="1:9" ht="12.75">
      <c r="A550">
        <v>16</v>
      </c>
      <c r="B550" t="s">
        <v>290</v>
      </c>
      <c r="C550">
        <v>187</v>
      </c>
      <c r="D550">
        <v>8</v>
      </c>
      <c r="E550">
        <v>29</v>
      </c>
      <c r="F550">
        <v>150</v>
      </c>
      <c r="H550" t="str">
        <f t="shared" si="21"/>
        <v>Grade 5 Girls Kameyosek A</v>
      </c>
      <c r="I550">
        <f>COUNTIF('Point Totals by Grade-Gender'!A:A,'Team Points Summary'!H550)</f>
        <v>1</v>
      </c>
    </row>
    <row r="551" spans="1:9" ht="12.75">
      <c r="A551">
        <v>17</v>
      </c>
      <c r="B551" t="s">
        <v>261</v>
      </c>
      <c r="C551">
        <v>197</v>
      </c>
      <c r="D551">
        <v>61</v>
      </c>
      <c r="E551">
        <v>67</v>
      </c>
      <c r="F551">
        <v>69</v>
      </c>
      <c r="H551" t="str">
        <f t="shared" si="21"/>
        <v>Grade 5 Girls George H. Luck B</v>
      </c>
      <c r="I551">
        <f>COUNTIF('Point Totals by Grade-Gender'!A:A,'Team Points Summary'!H551)</f>
        <v>1</v>
      </c>
    </row>
    <row r="552" spans="1:9" ht="12.75">
      <c r="A552">
        <v>18</v>
      </c>
      <c r="B552" t="s">
        <v>270</v>
      </c>
      <c r="C552">
        <v>204</v>
      </c>
      <c r="D552">
        <v>12</v>
      </c>
      <c r="E552">
        <v>45</v>
      </c>
      <c r="F552">
        <v>147</v>
      </c>
      <c r="H552" t="str">
        <f t="shared" si="21"/>
        <v>Grade 5 Girls Forest Heights A</v>
      </c>
      <c r="I552">
        <f>COUNTIF('Point Totals by Grade-Gender'!A:A,'Team Points Summary'!H552)</f>
        <v>1</v>
      </c>
    </row>
    <row r="553" spans="1:9" ht="12.75">
      <c r="A553">
        <v>19</v>
      </c>
      <c r="B553" t="s">
        <v>225</v>
      </c>
      <c r="C553">
        <v>204</v>
      </c>
      <c r="D553">
        <v>50</v>
      </c>
      <c r="E553">
        <v>73</v>
      </c>
      <c r="F553">
        <v>81</v>
      </c>
      <c r="H553" t="str">
        <f t="shared" si="21"/>
        <v>Grade 5 Girls Strathcona Christian Ac A</v>
      </c>
      <c r="I553">
        <f>COUNTIF('Point Totals by Grade-Gender'!A:A,'Team Points Summary'!H553)</f>
        <v>1</v>
      </c>
    </row>
    <row r="554" spans="1:9" ht="12.75">
      <c r="A554">
        <v>20</v>
      </c>
      <c r="B554" t="s">
        <v>282</v>
      </c>
      <c r="C554">
        <v>206</v>
      </c>
      <c r="D554">
        <v>54</v>
      </c>
      <c r="E554">
        <v>75</v>
      </c>
      <c r="F554">
        <v>77</v>
      </c>
      <c r="H554" t="str">
        <f t="shared" si="21"/>
        <v>Grade 5 Girls Edmonton Christian West B</v>
      </c>
      <c r="I554">
        <f>COUNTIF('Point Totals by Grade-Gender'!A:A,'Team Points Summary'!H554)</f>
        <v>1</v>
      </c>
    </row>
    <row r="555" spans="1:9" ht="12.75">
      <c r="A555">
        <v>21</v>
      </c>
      <c r="B555" t="s">
        <v>207</v>
      </c>
      <c r="C555">
        <v>208</v>
      </c>
      <c r="D555">
        <v>64</v>
      </c>
      <c r="E555">
        <v>70</v>
      </c>
      <c r="F555">
        <v>74</v>
      </c>
      <c r="H555" t="str">
        <f t="shared" si="21"/>
        <v>Grade 5 Girls Parkallen A</v>
      </c>
      <c r="I555">
        <f>COUNTIF('Point Totals by Grade-Gender'!A:A,'Team Points Summary'!H555)</f>
        <v>1</v>
      </c>
    </row>
    <row r="556" spans="1:9" ht="12.75">
      <c r="A556">
        <v>22</v>
      </c>
      <c r="B556" t="s">
        <v>233</v>
      </c>
      <c r="C556">
        <v>213</v>
      </c>
      <c r="D556">
        <v>17</v>
      </c>
      <c r="E556">
        <v>76</v>
      </c>
      <c r="F556">
        <v>120</v>
      </c>
      <c r="H556" t="str">
        <f t="shared" si="21"/>
        <v>Grade 5 Girls Menisa A</v>
      </c>
      <c r="I556">
        <f>COUNTIF('Point Totals by Grade-Gender'!A:A,'Team Points Summary'!H556)</f>
        <v>1</v>
      </c>
    </row>
    <row r="557" spans="1:9" ht="12.75">
      <c r="A557">
        <v>23</v>
      </c>
      <c r="B557" t="s">
        <v>257</v>
      </c>
      <c r="C557">
        <v>258</v>
      </c>
      <c r="D557">
        <v>20</v>
      </c>
      <c r="E557">
        <v>109</v>
      </c>
      <c r="F557">
        <v>129</v>
      </c>
      <c r="H557" t="str">
        <f t="shared" si="21"/>
        <v>Grade 5 Girls Centennial A</v>
      </c>
      <c r="I557">
        <f>COUNTIF('Point Totals by Grade-Gender'!A:A,'Team Points Summary'!H557)</f>
        <v>1</v>
      </c>
    </row>
    <row r="558" spans="1:9" ht="12.75">
      <c r="A558">
        <v>24</v>
      </c>
      <c r="B558" t="s">
        <v>248</v>
      </c>
      <c r="C558">
        <v>269</v>
      </c>
      <c r="D558">
        <v>62</v>
      </c>
      <c r="E558">
        <v>89</v>
      </c>
      <c r="F558">
        <v>118</v>
      </c>
      <c r="H558" t="str">
        <f t="shared" si="21"/>
        <v>Grade 5 Girls Earl Buxton B</v>
      </c>
      <c r="I558">
        <f>COUNTIF('Point Totals by Grade-Gender'!A:A,'Team Points Summary'!H558)</f>
        <v>1</v>
      </c>
    </row>
    <row r="559" spans="1:9" ht="12.75">
      <c r="A559">
        <v>25</v>
      </c>
      <c r="B559" t="s">
        <v>348</v>
      </c>
      <c r="C559">
        <v>288</v>
      </c>
      <c r="D559">
        <v>82</v>
      </c>
      <c r="E559">
        <v>98</v>
      </c>
      <c r="F559">
        <v>108</v>
      </c>
      <c r="H559" t="str">
        <f aca="true" t="shared" si="22" ref="H559:H568">CONCATENATE("Grade 5 Girls ",B559)</f>
        <v>Grade 5 Girls Major General Griesbach A</v>
      </c>
      <c r="I559">
        <f>COUNTIF('Point Totals by Grade-Gender'!A:A,'Team Points Summary'!H559)</f>
        <v>1</v>
      </c>
    </row>
    <row r="560" spans="1:9" ht="12.75">
      <c r="A560">
        <v>26</v>
      </c>
      <c r="B560" t="s">
        <v>201</v>
      </c>
      <c r="C560">
        <v>299</v>
      </c>
      <c r="D560">
        <v>97</v>
      </c>
      <c r="E560">
        <v>100</v>
      </c>
      <c r="F560">
        <v>102</v>
      </c>
      <c r="H560" t="str">
        <f t="shared" si="22"/>
        <v>Grade 5 Girls Pine Street A</v>
      </c>
      <c r="I560">
        <f>COUNTIF('Point Totals by Grade-Gender'!A:A,'Team Points Summary'!H560)</f>
        <v>1</v>
      </c>
    </row>
    <row r="561" spans="1:9" ht="12.75">
      <c r="A561">
        <v>27</v>
      </c>
      <c r="B561" t="s">
        <v>260</v>
      </c>
      <c r="C561">
        <v>304</v>
      </c>
      <c r="D561">
        <v>95</v>
      </c>
      <c r="E561">
        <v>104</v>
      </c>
      <c r="F561">
        <v>105</v>
      </c>
      <c r="H561" t="str">
        <f t="shared" si="22"/>
        <v>Grade 5 Girls Strathcona Christian Ac B</v>
      </c>
      <c r="I561">
        <f>COUNTIF('Point Totals by Grade-Gender'!A:A,'Team Points Summary'!H561)</f>
        <v>1</v>
      </c>
    </row>
    <row r="562" spans="1:9" ht="12.75">
      <c r="A562">
        <v>28</v>
      </c>
      <c r="B562" t="s">
        <v>259</v>
      </c>
      <c r="C562">
        <v>311</v>
      </c>
      <c r="D562">
        <v>80</v>
      </c>
      <c r="E562">
        <v>115</v>
      </c>
      <c r="F562">
        <v>116</v>
      </c>
      <c r="H562" t="str">
        <f t="shared" si="22"/>
        <v>Grade 5 Girls Edmonton Khalsa A</v>
      </c>
      <c r="I562">
        <f>COUNTIF('Point Totals by Grade-Gender'!A:A,'Team Points Summary'!H562)</f>
        <v>1</v>
      </c>
    </row>
    <row r="563" spans="1:9" ht="12.75">
      <c r="A563">
        <v>29</v>
      </c>
      <c r="B563" t="s">
        <v>232</v>
      </c>
      <c r="C563">
        <v>312</v>
      </c>
      <c r="D563">
        <v>87</v>
      </c>
      <c r="E563">
        <v>111</v>
      </c>
      <c r="F563">
        <v>114</v>
      </c>
      <c r="H563" t="str">
        <f t="shared" si="22"/>
        <v>Grade 5 Girls Lymburn A</v>
      </c>
      <c r="I563">
        <f>COUNTIF('Point Totals by Grade-Gender'!A:A,'Team Points Summary'!H563)</f>
        <v>1</v>
      </c>
    </row>
    <row r="564" spans="1:9" ht="12.75">
      <c r="A564">
        <v>30</v>
      </c>
      <c r="B564" t="s">
        <v>262</v>
      </c>
      <c r="C564">
        <v>314</v>
      </c>
      <c r="D564">
        <v>90</v>
      </c>
      <c r="E564">
        <v>92</v>
      </c>
      <c r="F564">
        <v>132</v>
      </c>
      <c r="H564" t="str">
        <f t="shared" si="22"/>
        <v>Grade 5 Girls Bessie Nichols A</v>
      </c>
      <c r="I564">
        <f>COUNTIF('Point Totals by Grade-Gender'!A:A,'Team Points Summary'!H564)</f>
        <v>1</v>
      </c>
    </row>
    <row r="565" spans="1:9" ht="12.75">
      <c r="A565">
        <v>31</v>
      </c>
      <c r="B565" t="s">
        <v>371</v>
      </c>
      <c r="C565">
        <v>322</v>
      </c>
      <c r="D565">
        <v>39</v>
      </c>
      <c r="E565">
        <v>141</v>
      </c>
      <c r="F565">
        <v>142</v>
      </c>
      <c r="H565" t="str">
        <f t="shared" si="22"/>
        <v>Grade 5 Girls Laurier Heights A</v>
      </c>
      <c r="I565">
        <f>COUNTIF('Point Totals by Grade-Gender'!A:A,'Team Points Summary'!H565)</f>
        <v>1</v>
      </c>
    </row>
    <row r="566" spans="1:9" ht="12.75">
      <c r="A566">
        <v>32</v>
      </c>
      <c r="B566" t="s">
        <v>378</v>
      </c>
      <c r="C566">
        <v>323</v>
      </c>
      <c r="D566">
        <v>93</v>
      </c>
      <c r="E566">
        <v>113</v>
      </c>
      <c r="F566">
        <v>117</v>
      </c>
      <c r="H566" t="str">
        <f t="shared" si="22"/>
        <v>Grade 5 Girls Esther Starkman B</v>
      </c>
      <c r="I566">
        <f>COUNTIF('Point Totals by Grade-Gender'!A:A,'Team Points Summary'!H566)</f>
        <v>1</v>
      </c>
    </row>
    <row r="567" spans="1:9" ht="12.75">
      <c r="A567">
        <v>33</v>
      </c>
      <c r="B567" t="s">
        <v>204</v>
      </c>
      <c r="C567">
        <v>330</v>
      </c>
      <c r="D567">
        <v>19</v>
      </c>
      <c r="E567">
        <v>152</v>
      </c>
      <c r="F567">
        <v>159</v>
      </c>
      <c r="H567" t="str">
        <f t="shared" si="22"/>
        <v>Grade 5 Girls Johnny Bright A</v>
      </c>
      <c r="I567">
        <f>COUNTIF('Point Totals by Grade-Gender'!A:A,'Team Points Summary'!H567)</f>
        <v>1</v>
      </c>
    </row>
    <row r="568" spans="1:9" ht="12.75">
      <c r="A568">
        <v>34</v>
      </c>
      <c r="B568" t="s">
        <v>274</v>
      </c>
      <c r="C568">
        <v>339</v>
      </c>
      <c r="D568">
        <v>83</v>
      </c>
      <c r="E568">
        <v>125</v>
      </c>
      <c r="F568">
        <v>131</v>
      </c>
      <c r="H568" t="str">
        <f t="shared" si="22"/>
        <v>Grade 5 Girls Westbrook B</v>
      </c>
      <c r="I568">
        <f>COUNTIF('Point Totals by Grade-Gender'!A:A,'Team Points Summary'!H568)</f>
        <v>1</v>
      </c>
    </row>
    <row r="569" spans="1:9" ht="12.75">
      <c r="A569">
        <v>35</v>
      </c>
      <c r="B569" t="s">
        <v>347</v>
      </c>
      <c r="C569">
        <v>357</v>
      </c>
      <c r="D569">
        <v>66</v>
      </c>
      <c r="E569">
        <v>145</v>
      </c>
      <c r="F569">
        <v>146</v>
      </c>
      <c r="H569" t="str">
        <f t="shared" si="21"/>
        <v>Grade 5 Girls Victoria A</v>
      </c>
      <c r="I569">
        <f>COUNTIF('Point Totals by Grade-Gender'!A:A,'Team Points Summary'!H569)</f>
        <v>1</v>
      </c>
    </row>
    <row r="570" spans="1:9" ht="12.75">
      <c r="A570">
        <v>36</v>
      </c>
      <c r="B570" t="s">
        <v>220</v>
      </c>
      <c r="C570">
        <v>369</v>
      </c>
      <c r="D570">
        <v>96</v>
      </c>
      <c r="E570">
        <v>107</v>
      </c>
      <c r="F570">
        <v>166</v>
      </c>
      <c r="H570" t="str">
        <f t="shared" si="21"/>
        <v>Grade 5 Girls Rio Terrace B</v>
      </c>
      <c r="I570">
        <f>COUNTIF('Point Totals by Grade-Gender'!A:A,'Team Points Summary'!H570)</f>
        <v>1</v>
      </c>
    </row>
    <row r="571" spans="1:9" ht="12.75">
      <c r="A571">
        <v>37</v>
      </c>
      <c r="B571" t="s">
        <v>239</v>
      </c>
      <c r="C571">
        <v>371</v>
      </c>
      <c r="D571">
        <v>94</v>
      </c>
      <c r="E571">
        <v>134</v>
      </c>
      <c r="F571">
        <v>143</v>
      </c>
      <c r="H571" t="str">
        <f t="shared" si="21"/>
        <v>Grade 5 Girls McKernan B</v>
      </c>
      <c r="I571">
        <f>COUNTIF('Point Totals by Grade-Gender'!A:A,'Team Points Summary'!H571)</f>
        <v>1</v>
      </c>
    </row>
    <row r="572" spans="1:9" ht="12.75">
      <c r="A572">
        <v>38</v>
      </c>
      <c r="B572" t="s">
        <v>230</v>
      </c>
      <c r="C572">
        <v>392</v>
      </c>
      <c r="D572">
        <v>103</v>
      </c>
      <c r="E572">
        <v>136</v>
      </c>
      <c r="F572">
        <v>153</v>
      </c>
      <c r="H572" t="str">
        <f t="shared" si="21"/>
        <v>Grade 5 Girls Pine Street B</v>
      </c>
      <c r="I572">
        <f>COUNTIF('Point Totals by Grade-Gender'!A:A,'Team Points Summary'!H572)</f>
        <v>1</v>
      </c>
    </row>
    <row r="573" spans="1:9" ht="12.75">
      <c r="A573">
        <v>39</v>
      </c>
      <c r="B573" t="s">
        <v>268</v>
      </c>
      <c r="C573">
        <v>401</v>
      </c>
      <c r="D573">
        <v>126</v>
      </c>
      <c r="E573">
        <v>135</v>
      </c>
      <c r="F573">
        <v>140</v>
      </c>
      <c r="H573" t="str">
        <f t="shared" si="21"/>
        <v>Grade 5 Girls Edmonton Khalsa B</v>
      </c>
      <c r="I573">
        <f>COUNTIF('Point Totals by Grade-Gender'!A:A,'Team Points Summary'!H573)</f>
        <v>1</v>
      </c>
    </row>
    <row r="574" spans="1:9" ht="12.75">
      <c r="A574">
        <v>40</v>
      </c>
      <c r="B574" t="s">
        <v>350</v>
      </c>
      <c r="C574">
        <v>435</v>
      </c>
      <c r="D574">
        <v>124</v>
      </c>
      <c r="E574">
        <v>155</v>
      </c>
      <c r="F574">
        <v>156</v>
      </c>
      <c r="H574" t="str">
        <f t="shared" si="21"/>
        <v>Grade 5 Girls Major General Griesbach B</v>
      </c>
      <c r="I574">
        <f>COUNTIF('Point Totals by Grade-Gender'!A:A,'Team Points Summary'!H574)</f>
        <v>1</v>
      </c>
    </row>
    <row r="575" spans="3:9" ht="12.75">
      <c r="C575">
        <f>SUM(C535:C574)</f>
        <v>9165</v>
      </c>
      <c r="H575" s="1" t="s">
        <v>107</v>
      </c>
      <c r="I575">
        <f>COUNTIF('Point Totals by Grade-Gender'!A:A,'Team Points Summary'!H575)</f>
        <v>1</v>
      </c>
    </row>
    <row r="576" ht="12.75">
      <c r="H576" s="1"/>
    </row>
    <row r="577" ht="12.75">
      <c r="A577" s="1" t="s">
        <v>418</v>
      </c>
    </row>
    <row r="578" spans="1:9" ht="12.75">
      <c r="A578">
        <v>1</v>
      </c>
      <c r="B578" t="s">
        <v>205</v>
      </c>
      <c r="C578">
        <v>28</v>
      </c>
      <c r="D578">
        <v>5</v>
      </c>
      <c r="E578">
        <v>11</v>
      </c>
      <c r="F578">
        <v>12</v>
      </c>
      <c r="H578" t="str">
        <f>CONCATENATE("Grade 5 Boys ",B578)</f>
        <v>Grade 5 Boys Rio Terrace A</v>
      </c>
      <c r="I578">
        <f>COUNTIF('Point Totals by Grade-Gender'!A:A,'Team Points Summary'!H578)</f>
        <v>1</v>
      </c>
    </row>
    <row r="579" spans="1:9" ht="12.75">
      <c r="A579">
        <v>2</v>
      </c>
      <c r="B579" t="s">
        <v>202</v>
      </c>
      <c r="C579">
        <v>40</v>
      </c>
      <c r="D579">
        <v>2</v>
      </c>
      <c r="E579">
        <v>8</v>
      </c>
      <c r="F579">
        <v>30</v>
      </c>
      <c r="H579" t="str">
        <f aca="true" t="shared" si="23" ref="H579:H613">CONCATENATE("Grade 5 Boys ",B579)</f>
        <v>Grade 5 Boys Windsor Park A</v>
      </c>
      <c r="I579">
        <f>COUNTIF('Point Totals by Grade-Gender'!A:A,'Team Points Summary'!H579)</f>
        <v>1</v>
      </c>
    </row>
    <row r="580" spans="1:13" ht="12.75">
      <c r="A580">
        <v>3</v>
      </c>
      <c r="B580" t="s">
        <v>199</v>
      </c>
      <c r="C580">
        <v>73</v>
      </c>
      <c r="D580">
        <v>3</v>
      </c>
      <c r="E580">
        <v>33</v>
      </c>
      <c r="F580">
        <v>37</v>
      </c>
      <c r="H580" t="str">
        <f t="shared" si="23"/>
        <v>Grade 5 Boys Michael A. Kostek A</v>
      </c>
      <c r="I580">
        <f>COUNTIF('Point Totals by Grade-Gender'!A:A,'Team Points Summary'!H580)</f>
        <v>1</v>
      </c>
      <c r="K580" s="12"/>
      <c r="L580" s="12"/>
      <c r="M580" s="12"/>
    </row>
    <row r="581" spans="1:9" ht="12.75">
      <c r="A581">
        <v>4</v>
      </c>
      <c r="B581" t="s">
        <v>376</v>
      </c>
      <c r="C581">
        <v>75</v>
      </c>
      <c r="D581">
        <v>6</v>
      </c>
      <c r="E581">
        <v>31</v>
      </c>
      <c r="F581">
        <v>38</v>
      </c>
      <c r="H581" t="str">
        <f t="shared" si="23"/>
        <v>Grade 5 Boys Esther Starkman A</v>
      </c>
      <c r="I581">
        <f>COUNTIF('Point Totals by Grade-Gender'!A:A,'Team Points Summary'!H581)</f>
        <v>1</v>
      </c>
    </row>
    <row r="582" spans="1:9" ht="12.75">
      <c r="A582">
        <v>5</v>
      </c>
      <c r="B582" t="s">
        <v>209</v>
      </c>
      <c r="C582">
        <v>81</v>
      </c>
      <c r="D582">
        <v>14</v>
      </c>
      <c r="E582">
        <v>21</v>
      </c>
      <c r="F582">
        <v>46</v>
      </c>
      <c r="H582" t="str">
        <f t="shared" si="23"/>
        <v>Grade 5 Boys Brander Gardens A</v>
      </c>
      <c r="I582">
        <f>COUNTIF('Point Totals by Grade-Gender'!A:A,'Team Points Summary'!H582)</f>
        <v>1</v>
      </c>
    </row>
    <row r="583" spans="1:9" ht="12.75">
      <c r="A583">
        <v>6</v>
      </c>
      <c r="B583" t="s">
        <v>208</v>
      </c>
      <c r="C583">
        <v>93</v>
      </c>
      <c r="D583">
        <v>15</v>
      </c>
      <c r="E583">
        <v>25</v>
      </c>
      <c r="F583">
        <v>53</v>
      </c>
      <c r="H583" t="str">
        <f t="shared" si="23"/>
        <v>Grade 5 Boys Edmonton Christian West A</v>
      </c>
      <c r="I583">
        <f>COUNTIF('Point Totals by Grade-Gender'!A:A,'Team Points Summary'!H583)</f>
        <v>1</v>
      </c>
    </row>
    <row r="584" spans="1:9" ht="12.75">
      <c r="A584">
        <v>7</v>
      </c>
      <c r="B584" t="s">
        <v>211</v>
      </c>
      <c r="C584">
        <v>126</v>
      </c>
      <c r="D584">
        <v>10</v>
      </c>
      <c r="E584">
        <v>17</v>
      </c>
      <c r="F584">
        <v>99</v>
      </c>
      <c r="H584" t="str">
        <f t="shared" si="23"/>
        <v>Grade 5 Boys Holyrood A</v>
      </c>
      <c r="I584">
        <f>COUNTIF('Point Totals by Grade-Gender'!A:A,'Team Points Summary'!H584)</f>
        <v>1</v>
      </c>
    </row>
    <row r="585" spans="1:9" ht="12.75">
      <c r="A585">
        <v>8</v>
      </c>
      <c r="B585" t="s">
        <v>256</v>
      </c>
      <c r="C585">
        <v>130</v>
      </c>
      <c r="D585">
        <v>24</v>
      </c>
      <c r="E585">
        <v>40</v>
      </c>
      <c r="F585">
        <v>66</v>
      </c>
      <c r="H585" t="str">
        <f t="shared" si="23"/>
        <v>Grade 5 Boys George H. Luck A</v>
      </c>
      <c r="I585">
        <f>COUNTIF('Point Totals by Grade-Gender'!A:A,'Team Points Summary'!H585)</f>
        <v>1</v>
      </c>
    </row>
    <row r="586" spans="1:9" ht="12.75">
      <c r="A586">
        <v>9</v>
      </c>
      <c r="B586" t="s">
        <v>258</v>
      </c>
      <c r="C586">
        <v>134</v>
      </c>
      <c r="D586">
        <v>20</v>
      </c>
      <c r="E586">
        <v>41</v>
      </c>
      <c r="F586">
        <v>73</v>
      </c>
      <c r="H586" t="str">
        <f t="shared" si="23"/>
        <v>Grade 5 Boys Win Ferguson A</v>
      </c>
      <c r="I586">
        <f>COUNTIF('Point Totals by Grade-Gender'!A:A,'Team Points Summary'!H586)</f>
        <v>1</v>
      </c>
    </row>
    <row r="587" spans="1:9" ht="12.75">
      <c r="A587">
        <v>10</v>
      </c>
      <c r="B587" t="s">
        <v>233</v>
      </c>
      <c r="C587">
        <v>137</v>
      </c>
      <c r="D587">
        <v>16</v>
      </c>
      <c r="E587">
        <v>39</v>
      </c>
      <c r="F587">
        <v>82</v>
      </c>
      <c r="H587" t="str">
        <f t="shared" si="23"/>
        <v>Grade 5 Boys Menisa A</v>
      </c>
      <c r="I587">
        <f>COUNTIF('Point Totals by Grade-Gender'!A:A,'Team Points Summary'!H587)</f>
        <v>1</v>
      </c>
    </row>
    <row r="588" spans="1:9" ht="12.75">
      <c r="A588">
        <v>11</v>
      </c>
      <c r="B588" t="s">
        <v>210</v>
      </c>
      <c r="C588">
        <v>147</v>
      </c>
      <c r="D588">
        <v>43</v>
      </c>
      <c r="E588">
        <v>50</v>
      </c>
      <c r="F588">
        <v>54</v>
      </c>
      <c r="H588" t="str">
        <f t="shared" si="23"/>
        <v>Grade 5 Boys Windsor Park B</v>
      </c>
      <c r="I588">
        <f>COUNTIF('Point Totals by Grade-Gender'!A:A,'Team Points Summary'!H588)</f>
        <v>1</v>
      </c>
    </row>
    <row r="589" spans="1:9" ht="12.75">
      <c r="A589">
        <v>12</v>
      </c>
      <c r="B589" t="s">
        <v>283</v>
      </c>
      <c r="C589">
        <v>154</v>
      </c>
      <c r="D589">
        <v>32</v>
      </c>
      <c r="E589">
        <v>60</v>
      </c>
      <c r="F589">
        <v>62</v>
      </c>
      <c r="H589" t="str">
        <f t="shared" si="23"/>
        <v>Grade 5 Boys Mundare A</v>
      </c>
      <c r="I589">
        <f>COUNTIF('Point Totals by Grade-Gender'!A:A,'Team Points Summary'!H589)</f>
        <v>1</v>
      </c>
    </row>
    <row r="590" spans="1:9" ht="12.75">
      <c r="A590">
        <v>13</v>
      </c>
      <c r="B590" t="s">
        <v>204</v>
      </c>
      <c r="C590">
        <v>157</v>
      </c>
      <c r="D590">
        <v>23</v>
      </c>
      <c r="E590">
        <v>55</v>
      </c>
      <c r="F590">
        <v>79</v>
      </c>
      <c r="H590" t="str">
        <f t="shared" si="23"/>
        <v>Grade 5 Boys Johnny Bright A</v>
      </c>
      <c r="I590">
        <f>COUNTIF('Point Totals by Grade-Gender'!A:A,'Team Points Summary'!H590)</f>
        <v>1</v>
      </c>
    </row>
    <row r="591" spans="1:9" ht="12.75">
      <c r="A591">
        <v>14</v>
      </c>
      <c r="B591" t="s">
        <v>231</v>
      </c>
      <c r="C591">
        <v>163</v>
      </c>
      <c r="D591">
        <v>4</v>
      </c>
      <c r="E591">
        <v>69</v>
      </c>
      <c r="F591">
        <v>90</v>
      </c>
      <c r="H591" t="str">
        <f t="shared" si="23"/>
        <v>Grade 5 Boys Earl Buxton A</v>
      </c>
      <c r="I591">
        <f>COUNTIF('Point Totals by Grade-Gender'!A:A,'Team Points Summary'!H591)</f>
        <v>1</v>
      </c>
    </row>
    <row r="592" spans="1:9" ht="12.75">
      <c r="A592">
        <v>15</v>
      </c>
      <c r="B592" t="s">
        <v>214</v>
      </c>
      <c r="C592">
        <v>169</v>
      </c>
      <c r="D592">
        <v>52</v>
      </c>
      <c r="E592">
        <v>56</v>
      </c>
      <c r="F592">
        <v>61</v>
      </c>
      <c r="H592" t="str">
        <f t="shared" si="23"/>
        <v>Grade 5 Boys Michael A. Kostek B</v>
      </c>
      <c r="I592">
        <f>COUNTIF('Point Totals by Grade-Gender'!A:A,'Team Points Summary'!H592)</f>
        <v>1</v>
      </c>
    </row>
    <row r="593" spans="1:9" ht="12.75">
      <c r="A593">
        <v>16</v>
      </c>
      <c r="B593" t="s">
        <v>207</v>
      </c>
      <c r="C593">
        <v>172</v>
      </c>
      <c r="D593">
        <v>48</v>
      </c>
      <c r="E593">
        <v>49</v>
      </c>
      <c r="F593">
        <v>75</v>
      </c>
      <c r="H593" t="str">
        <f t="shared" si="23"/>
        <v>Grade 5 Boys Parkallen A</v>
      </c>
      <c r="I593">
        <f>COUNTIF('Point Totals by Grade-Gender'!A:A,'Team Points Summary'!H593)</f>
        <v>1</v>
      </c>
    </row>
    <row r="594" spans="1:9" ht="12.75">
      <c r="A594">
        <v>17</v>
      </c>
      <c r="B594" t="s">
        <v>257</v>
      </c>
      <c r="C594">
        <v>191</v>
      </c>
      <c r="D594">
        <v>18</v>
      </c>
      <c r="E594">
        <v>80</v>
      </c>
      <c r="F594">
        <v>93</v>
      </c>
      <c r="H594" t="str">
        <f t="shared" si="23"/>
        <v>Grade 5 Boys Centennial A</v>
      </c>
      <c r="I594">
        <f>COUNTIF('Point Totals by Grade-Gender'!A:A,'Team Points Summary'!H594)</f>
        <v>1</v>
      </c>
    </row>
    <row r="595" spans="1:9" ht="12.75">
      <c r="A595">
        <v>18</v>
      </c>
      <c r="B595" t="s">
        <v>220</v>
      </c>
      <c r="C595">
        <v>208</v>
      </c>
      <c r="D595">
        <v>19</v>
      </c>
      <c r="E595">
        <v>92</v>
      </c>
      <c r="F595">
        <v>97</v>
      </c>
      <c r="H595" t="str">
        <f t="shared" si="23"/>
        <v>Grade 5 Boys Rio Terrace B</v>
      </c>
      <c r="I595">
        <f>COUNTIF('Point Totals by Grade-Gender'!A:A,'Team Points Summary'!H595)</f>
        <v>1</v>
      </c>
    </row>
    <row r="596" spans="1:9" ht="12.75">
      <c r="A596">
        <v>19</v>
      </c>
      <c r="B596" t="s">
        <v>272</v>
      </c>
      <c r="C596">
        <v>211</v>
      </c>
      <c r="D596">
        <v>29</v>
      </c>
      <c r="E596">
        <v>44</v>
      </c>
      <c r="F596">
        <v>138</v>
      </c>
      <c r="H596" t="str">
        <f t="shared" si="23"/>
        <v>Grade 5 Boys Steinhauer A</v>
      </c>
      <c r="I596">
        <f>COUNTIF('Point Totals by Grade-Gender'!A:A,'Team Points Summary'!H596)</f>
        <v>1</v>
      </c>
    </row>
    <row r="597" spans="1:9" ht="12.75">
      <c r="A597">
        <v>20</v>
      </c>
      <c r="B597" t="s">
        <v>206</v>
      </c>
      <c r="C597">
        <v>220</v>
      </c>
      <c r="D597">
        <v>34</v>
      </c>
      <c r="E597">
        <v>36</v>
      </c>
      <c r="F597">
        <v>150</v>
      </c>
      <c r="H597" t="str">
        <f t="shared" si="23"/>
        <v>Grade 5 Boys McKernan A</v>
      </c>
      <c r="I597">
        <f>COUNTIF('Point Totals by Grade-Gender'!A:A,'Team Points Summary'!H597)</f>
        <v>1</v>
      </c>
    </row>
    <row r="598" spans="1:9" ht="12.75">
      <c r="A598">
        <v>21</v>
      </c>
      <c r="B598" t="s">
        <v>259</v>
      </c>
      <c r="C598">
        <v>221</v>
      </c>
      <c r="D598">
        <v>71</v>
      </c>
      <c r="E598">
        <v>72</v>
      </c>
      <c r="F598">
        <v>78</v>
      </c>
      <c r="H598" t="str">
        <f t="shared" si="23"/>
        <v>Grade 5 Boys Edmonton Khalsa A</v>
      </c>
      <c r="I598">
        <f>COUNTIF('Point Totals by Grade-Gender'!A:A,'Team Points Summary'!H598)</f>
        <v>1</v>
      </c>
    </row>
    <row r="599" spans="1:9" ht="12.75">
      <c r="A599">
        <v>22</v>
      </c>
      <c r="B599" t="s">
        <v>228</v>
      </c>
      <c r="C599">
        <v>229</v>
      </c>
      <c r="D599">
        <v>9</v>
      </c>
      <c r="E599">
        <v>108</v>
      </c>
      <c r="F599">
        <v>112</v>
      </c>
      <c r="H599" t="str">
        <f t="shared" si="23"/>
        <v>Grade 5 Boys Lansdowne A</v>
      </c>
      <c r="I599">
        <f>COUNTIF('Point Totals by Grade-Gender'!A:A,'Team Points Summary'!H599)</f>
        <v>1</v>
      </c>
    </row>
    <row r="600" spans="1:9" ht="12.75">
      <c r="A600">
        <v>23</v>
      </c>
      <c r="B600" t="s">
        <v>200</v>
      </c>
      <c r="C600">
        <v>256</v>
      </c>
      <c r="D600">
        <v>59</v>
      </c>
      <c r="E600">
        <v>94</v>
      </c>
      <c r="F600">
        <v>103</v>
      </c>
      <c r="H600" t="str">
        <f t="shared" si="23"/>
        <v>Grade 5 Boys George P. Nicholson A</v>
      </c>
      <c r="I600">
        <f>COUNTIF('Point Totals by Grade-Gender'!A:A,'Team Points Summary'!H600)</f>
        <v>1</v>
      </c>
    </row>
    <row r="601" spans="1:9" ht="12.75">
      <c r="A601">
        <v>24</v>
      </c>
      <c r="B601" t="s">
        <v>264</v>
      </c>
      <c r="C601">
        <v>263</v>
      </c>
      <c r="D601">
        <v>74</v>
      </c>
      <c r="E601">
        <v>83</v>
      </c>
      <c r="F601">
        <v>106</v>
      </c>
      <c r="H601" t="str">
        <f t="shared" si="23"/>
        <v>Grade 5 Boys Win Ferguson B</v>
      </c>
      <c r="I601">
        <f>COUNTIF('Point Totals by Grade-Gender'!A:A,'Team Points Summary'!H601)</f>
        <v>1</v>
      </c>
    </row>
    <row r="602" spans="1:9" ht="12.75">
      <c r="A602">
        <v>25</v>
      </c>
      <c r="B602" t="s">
        <v>261</v>
      </c>
      <c r="C602">
        <v>266</v>
      </c>
      <c r="D602">
        <v>77</v>
      </c>
      <c r="E602">
        <v>85</v>
      </c>
      <c r="F602">
        <v>104</v>
      </c>
      <c r="H602" t="str">
        <f t="shared" si="23"/>
        <v>Grade 5 Boys George H. Luck B</v>
      </c>
      <c r="I602">
        <f>COUNTIF('Point Totals by Grade-Gender'!A:A,'Team Points Summary'!H602)</f>
        <v>1</v>
      </c>
    </row>
    <row r="603" spans="1:9" ht="12.75">
      <c r="A603">
        <v>26</v>
      </c>
      <c r="B603" t="s">
        <v>235</v>
      </c>
      <c r="C603">
        <v>270</v>
      </c>
      <c r="D603">
        <v>64</v>
      </c>
      <c r="E603">
        <v>81</v>
      </c>
      <c r="F603">
        <v>125</v>
      </c>
      <c r="H603" t="str">
        <f t="shared" si="23"/>
        <v>Grade 5 Boys Michael A. Kostek C</v>
      </c>
      <c r="I603">
        <f>COUNTIF('Point Totals by Grade-Gender'!A:A,'Team Points Summary'!H603)</f>
        <v>1</v>
      </c>
    </row>
    <row r="604" spans="1:9" ht="12.75">
      <c r="A604">
        <v>27</v>
      </c>
      <c r="B604" t="s">
        <v>371</v>
      </c>
      <c r="C604">
        <v>275</v>
      </c>
      <c r="D604">
        <v>26</v>
      </c>
      <c r="E604">
        <v>95</v>
      </c>
      <c r="F604">
        <v>154</v>
      </c>
      <c r="H604" t="str">
        <f t="shared" si="23"/>
        <v>Grade 5 Boys Laurier Heights A</v>
      </c>
      <c r="I604">
        <f>COUNTIF('Point Totals by Grade-Gender'!A:A,'Team Points Summary'!H604)</f>
        <v>1</v>
      </c>
    </row>
    <row r="605" spans="1:9" ht="12.75">
      <c r="A605">
        <v>28</v>
      </c>
      <c r="B605" t="s">
        <v>287</v>
      </c>
      <c r="C605">
        <v>283</v>
      </c>
      <c r="D605">
        <v>35</v>
      </c>
      <c r="E605">
        <v>105</v>
      </c>
      <c r="F605">
        <v>143</v>
      </c>
      <c r="H605" t="str">
        <f t="shared" si="23"/>
        <v>Grade 5 Boys Meadowlark A</v>
      </c>
      <c r="I605">
        <f>COUNTIF('Point Totals by Grade-Gender'!A:A,'Team Points Summary'!H605)</f>
        <v>1</v>
      </c>
    </row>
    <row r="606" spans="1:9" ht="12.75">
      <c r="A606">
        <v>29</v>
      </c>
      <c r="B606" t="s">
        <v>348</v>
      </c>
      <c r="C606">
        <v>283</v>
      </c>
      <c r="D606">
        <v>76</v>
      </c>
      <c r="E606">
        <v>96</v>
      </c>
      <c r="F606">
        <v>111</v>
      </c>
      <c r="H606" t="str">
        <f t="shared" si="23"/>
        <v>Grade 5 Boys Major General Griesbach A</v>
      </c>
      <c r="I606">
        <f>COUNTIF('Point Totals by Grade-Gender'!A:A,'Team Points Summary'!H606)</f>
        <v>1</v>
      </c>
    </row>
    <row r="607" spans="1:9" ht="12.75">
      <c r="A607">
        <v>30</v>
      </c>
      <c r="B607" t="s">
        <v>388</v>
      </c>
      <c r="C607">
        <v>289</v>
      </c>
      <c r="D607">
        <v>58</v>
      </c>
      <c r="E607">
        <v>63</v>
      </c>
      <c r="F607">
        <v>168</v>
      </c>
      <c r="H607" t="str">
        <f t="shared" si="23"/>
        <v>Grade 5 Boys Lendrum A</v>
      </c>
      <c r="I607">
        <f>COUNTIF('Point Totals by Grade-Gender'!A:A,'Team Points Summary'!H607)</f>
        <v>1</v>
      </c>
    </row>
    <row r="608" spans="1:9" ht="12.75">
      <c r="A608">
        <v>31</v>
      </c>
      <c r="B608" t="s">
        <v>284</v>
      </c>
      <c r="C608">
        <v>301</v>
      </c>
      <c r="D608">
        <v>65</v>
      </c>
      <c r="E608">
        <v>102</v>
      </c>
      <c r="F608">
        <v>134</v>
      </c>
      <c r="H608" t="str">
        <f t="shared" si="23"/>
        <v>Grade 5 Boys Rutherford A</v>
      </c>
      <c r="I608">
        <f>COUNTIF('Point Totals by Grade-Gender'!A:A,'Team Points Summary'!H608)</f>
        <v>1</v>
      </c>
    </row>
    <row r="609" spans="1:9" ht="12.75">
      <c r="A609">
        <v>32</v>
      </c>
      <c r="B609" t="s">
        <v>227</v>
      </c>
      <c r="C609">
        <v>318</v>
      </c>
      <c r="D609">
        <v>84</v>
      </c>
      <c r="E609">
        <v>88</v>
      </c>
      <c r="F609">
        <v>146</v>
      </c>
      <c r="H609" t="str">
        <f t="shared" si="23"/>
        <v>Grade 5 Boys Brander Gardens B</v>
      </c>
      <c r="I609">
        <f>COUNTIF('Point Totals by Grade-Gender'!A:A,'Team Points Summary'!H609)</f>
        <v>1</v>
      </c>
    </row>
    <row r="610" spans="1:9" ht="12.75">
      <c r="A610">
        <v>33</v>
      </c>
      <c r="B610" t="s">
        <v>226</v>
      </c>
      <c r="C610">
        <v>335</v>
      </c>
      <c r="D610">
        <v>100</v>
      </c>
      <c r="E610">
        <v>114</v>
      </c>
      <c r="F610">
        <v>121</v>
      </c>
      <c r="H610" t="str">
        <f t="shared" si="23"/>
        <v>Grade 5 Boys Parkallen B</v>
      </c>
      <c r="I610">
        <f>COUNTIF('Point Totals by Grade-Gender'!A:A,'Team Points Summary'!H610)</f>
        <v>1</v>
      </c>
    </row>
    <row r="611" spans="1:9" ht="12.75">
      <c r="A611">
        <v>34</v>
      </c>
      <c r="B611" t="s">
        <v>378</v>
      </c>
      <c r="C611">
        <v>344</v>
      </c>
      <c r="D611">
        <v>86</v>
      </c>
      <c r="E611">
        <v>113</v>
      </c>
      <c r="F611">
        <v>145</v>
      </c>
      <c r="H611" t="str">
        <f t="shared" si="23"/>
        <v>Grade 5 Boys Esther Starkman B</v>
      </c>
      <c r="I611">
        <f>COUNTIF('Point Totals by Grade-Gender'!A:A,'Team Points Summary'!H611)</f>
        <v>1</v>
      </c>
    </row>
    <row r="612" spans="1:9" ht="12.75">
      <c r="A612">
        <v>35</v>
      </c>
      <c r="B612" t="s">
        <v>288</v>
      </c>
      <c r="C612">
        <v>344</v>
      </c>
      <c r="D612">
        <v>98</v>
      </c>
      <c r="E612">
        <v>116</v>
      </c>
      <c r="F612">
        <v>130</v>
      </c>
      <c r="H612" t="str">
        <f t="shared" si="23"/>
        <v>Grade 5 Boys Aldergrove A</v>
      </c>
      <c r="I612">
        <f>COUNTIF('Point Totals by Grade-Gender'!A:A,'Team Points Summary'!H612)</f>
        <v>1</v>
      </c>
    </row>
    <row r="613" spans="1:9" ht="12.75">
      <c r="A613">
        <v>36</v>
      </c>
      <c r="B613" t="s">
        <v>225</v>
      </c>
      <c r="C613">
        <v>351</v>
      </c>
      <c r="D613">
        <v>70</v>
      </c>
      <c r="E613">
        <v>117</v>
      </c>
      <c r="F613">
        <v>164</v>
      </c>
      <c r="H613" t="str">
        <f t="shared" si="23"/>
        <v>Grade 5 Boys Strathcona Christian Ac A</v>
      </c>
      <c r="I613">
        <f>COUNTIF('Point Totals by Grade-Gender'!A:A,'Team Points Summary'!H613)</f>
        <v>1</v>
      </c>
    </row>
    <row r="614" spans="1:9" ht="12.75">
      <c r="A614">
        <v>37</v>
      </c>
      <c r="B614" t="s">
        <v>248</v>
      </c>
      <c r="C614">
        <v>357</v>
      </c>
      <c r="D614">
        <v>91</v>
      </c>
      <c r="E614">
        <v>126</v>
      </c>
      <c r="F614">
        <v>140</v>
      </c>
      <c r="H614" t="str">
        <f aca="true" t="shared" si="24" ref="H614:H622">CONCATENATE("Grade 5 Boys ",B614)</f>
        <v>Grade 5 Boys Earl Buxton B</v>
      </c>
      <c r="I614">
        <f>COUNTIF('Point Totals by Grade-Gender'!A:A,'Team Points Summary'!H614)</f>
        <v>1</v>
      </c>
    </row>
    <row r="615" spans="1:9" ht="12.75">
      <c r="A615">
        <v>38</v>
      </c>
      <c r="B615" t="s">
        <v>215</v>
      </c>
      <c r="C615">
        <v>374</v>
      </c>
      <c r="D615">
        <v>67</v>
      </c>
      <c r="E615">
        <v>127</v>
      </c>
      <c r="F615">
        <v>180</v>
      </c>
      <c r="H615" t="str">
        <f t="shared" si="24"/>
        <v>Grade 5 Boys Crawford Plains A</v>
      </c>
      <c r="I615">
        <f>COUNTIF('Point Totals by Grade-Gender'!A:A,'Team Points Summary'!H615)</f>
        <v>1</v>
      </c>
    </row>
    <row r="616" spans="1:9" ht="12.75">
      <c r="A616">
        <v>39</v>
      </c>
      <c r="B616" t="s">
        <v>289</v>
      </c>
      <c r="C616">
        <v>404</v>
      </c>
      <c r="D616">
        <v>133</v>
      </c>
      <c r="E616">
        <v>135</v>
      </c>
      <c r="F616">
        <v>136</v>
      </c>
      <c r="H616" t="str">
        <f t="shared" si="24"/>
        <v>Grade 5 Boys Pollard Meadows A</v>
      </c>
      <c r="I616">
        <f>COUNTIF('Point Totals by Grade-Gender'!A:A,'Team Points Summary'!H616)</f>
        <v>1</v>
      </c>
    </row>
    <row r="617" spans="1:9" ht="12.75">
      <c r="A617">
        <v>40</v>
      </c>
      <c r="B617" t="s">
        <v>268</v>
      </c>
      <c r="C617">
        <v>421</v>
      </c>
      <c r="D617">
        <v>109</v>
      </c>
      <c r="E617">
        <v>149</v>
      </c>
      <c r="F617">
        <v>163</v>
      </c>
      <c r="H617" t="str">
        <f t="shared" si="24"/>
        <v>Grade 5 Boys Edmonton Khalsa B</v>
      </c>
      <c r="I617">
        <f>COUNTIF('Point Totals by Grade-Gender'!A:A,'Team Points Summary'!H617)</f>
        <v>1</v>
      </c>
    </row>
    <row r="618" spans="1:9" ht="12.75">
      <c r="A618">
        <v>41</v>
      </c>
      <c r="B618" t="s">
        <v>402</v>
      </c>
      <c r="C618">
        <v>429</v>
      </c>
      <c r="D618">
        <v>132</v>
      </c>
      <c r="E618">
        <v>139</v>
      </c>
      <c r="F618">
        <v>158</v>
      </c>
      <c r="H618" t="str">
        <f t="shared" si="24"/>
        <v>Grade 5 Boys Menisa B</v>
      </c>
      <c r="I618">
        <f>COUNTIF('Point Totals by Grade-Gender'!A:A,'Team Points Summary'!H618)</f>
        <v>1</v>
      </c>
    </row>
    <row r="619" spans="1:9" ht="12.75">
      <c r="A619">
        <v>42</v>
      </c>
      <c r="B619" t="s">
        <v>201</v>
      </c>
      <c r="C619">
        <v>470</v>
      </c>
      <c r="D619">
        <v>155</v>
      </c>
      <c r="E619">
        <v>156</v>
      </c>
      <c r="F619">
        <v>159</v>
      </c>
      <c r="H619" t="str">
        <f t="shared" si="24"/>
        <v>Grade 5 Boys Pine Street A</v>
      </c>
      <c r="I619">
        <f>COUNTIF('Point Totals by Grade-Gender'!A:A,'Team Points Summary'!H619)</f>
        <v>1</v>
      </c>
    </row>
    <row r="620" spans="1:9" ht="12.75">
      <c r="A620">
        <v>43</v>
      </c>
      <c r="B620" t="s">
        <v>267</v>
      </c>
      <c r="C620">
        <v>487</v>
      </c>
      <c r="D620">
        <v>160</v>
      </c>
      <c r="E620">
        <v>162</v>
      </c>
      <c r="F620">
        <v>165</v>
      </c>
      <c r="H620" t="str">
        <f t="shared" si="24"/>
        <v>Grade 5 Boys Earl Buxton C</v>
      </c>
      <c r="I620">
        <f>COUNTIF('Point Totals by Grade-Gender'!A:A,'Team Points Summary'!H620)</f>
        <v>1</v>
      </c>
    </row>
    <row r="621" spans="1:9" ht="12.75">
      <c r="A621">
        <v>44</v>
      </c>
      <c r="B621" t="s">
        <v>350</v>
      </c>
      <c r="C621">
        <v>513</v>
      </c>
      <c r="D621">
        <v>161</v>
      </c>
      <c r="E621">
        <v>173</v>
      </c>
      <c r="F621">
        <v>179</v>
      </c>
      <c r="H621" t="str">
        <f t="shared" si="24"/>
        <v>Grade 5 Boys Major General Griesbach B</v>
      </c>
      <c r="I621">
        <f>COUNTIF('Point Totals by Grade-Gender'!A:A,'Team Points Summary'!H621)</f>
        <v>1</v>
      </c>
    </row>
    <row r="622" spans="1:9" ht="12.75">
      <c r="A622">
        <v>45</v>
      </c>
      <c r="B622" t="s">
        <v>400</v>
      </c>
      <c r="C622">
        <v>519</v>
      </c>
      <c r="D622">
        <v>166</v>
      </c>
      <c r="E622">
        <v>176</v>
      </c>
      <c r="F622">
        <v>177</v>
      </c>
      <c r="H622" t="str">
        <f t="shared" si="24"/>
        <v>Grade 5 Boys Edmonton Khalsa C</v>
      </c>
      <c r="I622">
        <f>COUNTIF('Point Totals by Grade-Gender'!A:A,'Team Points Summary'!H622)</f>
        <v>1</v>
      </c>
    </row>
    <row r="623" spans="3:9" ht="12.75">
      <c r="C623">
        <f>SUM(C578:C622)</f>
        <v>11311</v>
      </c>
      <c r="H623" s="1" t="s">
        <v>108</v>
      </c>
      <c r="I623">
        <f>COUNTIF('Point Totals by Grade-Gender'!A:A,'Team Points Summary'!H623)</f>
        <v>1</v>
      </c>
    </row>
    <row r="624" ht="12.75">
      <c r="H624" s="1"/>
    </row>
    <row r="625" ht="12.75">
      <c r="A625" s="1" t="s">
        <v>419</v>
      </c>
    </row>
    <row r="626" spans="1:9" ht="12.75">
      <c r="A626">
        <v>1</v>
      </c>
      <c r="B626" t="s">
        <v>202</v>
      </c>
      <c r="C626">
        <v>41</v>
      </c>
      <c r="D626">
        <v>1</v>
      </c>
      <c r="E626">
        <v>13</v>
      </c>
      <c r="F626">
        <v>27</v>
      </c>
      <c r="H626" t="str">
        <f>CONCATENATE("Grade 6 Girls ",B626)</f>
        <v>Grade 6 Girls Windsor Park A</v>
      </c>
      <c r="I626">
        <f>COUNTIF('Point Totals by Grade-Gender'!A:A,'Team Points Summary'!H626)</f>
        <v>1</v>
      </c>
    </row>
    <row r="627" spans="1:9" ht="12.75">
      <c r="A627">
        <v>2</v>
      </c>
      <c r="B627" t="s">
        <v>199</v>
      </c>
      <c r="C627">
        <v>49</v>
      </c>
      <c r="D627">
        <v>3</v>
      </c>
      <c r="E627">
        <v>10</v>
      </c>
      <c r="F627">
        <v>36</v>
      </c>
      <c r="H627" t="str">
        <f>CONCATENATE("Grade 6 Girls ",B627)</f>
        <v>Grade 6 Girls Michael A. Kostek A</v>
      </c>
      <c r="I627">
        <f>COUNTIF('Point Totals by Grade-Gender'!A:A,'Team Points Summary'!H627)</f>
        <v>1</v>
      </c>
    </row>
    <row r="628" spans="1:9" ht="12.75">
      <c r="A628">
        <v>3</v>
      </c>
      <c r="B628" t="s">
        <v>211</v>
      </c>
      <c r="C628">
        <v>53</v>
      </c>
      <c r="D628">
        <v>15</v>
      </c>
      <c r="E628">
        <v>16</v>
      </c>
      <c r="F628">
        <v>22</v>
      </c>
      <c r="H628" t="str">
        <f>CONCATENATE("Grade 6 Girls ",B628)</f>
        <v>Grade 6 Girls Holyrood A</v>
      </c>
      <c r="I628">
        <f>COUNTIF('Point Totals by Grade-Gender'!A:A,'Team Points Summary'!H628)</f>
        <v>1</v>
      </c>
    </row>
    <row r="629" spans="1:9" ht="12.75">
      <c r="A629">
        <v>4</v>
      </c>
      <c r="B629" t="s">
        <v>231</v>
      </c>
      <c r="C629">
        <v>62</v>
      </c>
      <c r="D629">
        <v>7</v>
      </c>
      <c r="E629">
        <v>20</v>
      </c>
      <c r="F629">
        <v>35</v>
      </c>
      <c r="H629" t="str">
        <f aca="true" t="shared" si="25" ref="H629:H642">CONCATENATE("Grade 6 Girls ",B629)</f>
        <v>Grade 6 Girls Earl Buxton A</v>
      </c>
      <c r="I629">
        <f>COUNTIF('Point Totals by Grade-Gender'!A:A,'Team Points Summary'!H629)</f>
        <v>1</v>
      </c>
    </row>
    <row r="630" spans="1:9" ht="12.75">
      <c r="A630">
        <v>5</v>
      </c>
      <c r="B630" t="s">
        <v>200</v>
      </c>
      <c r="C630">
        <v>84</v>
      </c>
      <c r="D630">
        <v>19</v>
      </c>
      <c r="E630">
        <v>31</v>
      </c>
      <c r="F630">
        <v>34</v>
      </c>
      <c r="H630" t="str">
        <f t="shared" si="25"/>
        <v>Grade 6 Girls George P. Nicholson A</v>
      </c>
      <c r="I630">
        <f>COUNTIF('Point Totals by Grade-Gender'!A:A,'Team Points Summary'!H630)</f>
        <v>1</v>
      </c>
    </row>
    <row r="631" spans="1:9" ht="12.75">
      <c r="A631">
        <v>6</v>
      </c>
      <c r="B631" t="s">
        <v>225</v>
      </c>
      <c r="C631">
        <v>85</v>
      </c>
      <c r="D631">
        <v>6</v>
      </c>
      <c r="E631">
        <v>11</v>
      </c>
      <c r="F631">
        <v>68</v>
      </c>
      <c r="H631" t="str">
        <f t="shared" si="25"/>
        <v>Grade 6 Girls Strathcona Christian Ac A</v>
      </c>
      <c r="I631">
        <f>COUNTIF('Point Totals by Grade-Gender'!A:A,'Team Points Summary'!H631)</f>
        <v>1</v>
      </c>
    </row>
    <row r="632" spans="1:9" ht="12.75">
      <c r="A632">
        <v>7</v>
      </c>
      <c r="B632" t="s">
        <v>201</v>
      </c>
      <c r="C632">
        <v>96</v>
      </c>
      <c r="D632">
        <v>12</v>
      </c>
      <c r="E632">
        <v>39</v>
      </c>
      <c r="F632">
        <v>45</v>
      </c>
      <c r="H632" t="str">
        <f t="shared" si="25"/>
        <v>Grade 6 Girls Pine Street A</v>
      </c>
      <c r="I632">
        <f>COUNTIF('Point Totals by Grade-Gender'!A:A,'Team Points Summary'!H632)</f>
        <v>1</v>
      </c>
    </row>
    <row r="633" spans="1:9" ht="12.75">
      <c r="A633">
        <v>8</v>
      </c>
      <c r="B633" t="s">
        <v>273</v>
      </c>
      <c r="C633">
        <v>97</v>
      </c>
      <c r="D633">
        <v>17</v>
      </c>
      <c r="E633">
        <v>38</v>
      </c>
      <c r="F633">
        <v>42</v>
      </c>
      <c r="H633" t="str">
        <f t="shared" si="25"/>
        <v>Grade 6 Girls Westbrook A</v>
      </c>
      <c r="I633">
        <f>COUNTIF('Point Totals by Grade-Gender'!A:A,'Team Points Summary'!H633)</f>
        <v>1</v>
      </c>
    </row>
    <row r="634" spans="1:9" ht="12.75">
      <c r="A634">
        <v>9</v>
      </c>
      <c r="B634" t="s">
        <v>207</v>
      </c>
      <c r="C634">
        <v>120</v>
      </c>
      <c r="D634">
        <v>33</v>
      </c>
      <c r="E634">
        <v>43</v>
      </c>
      <c r="F634">
        <v>44</v>
      </c>
      <c r="H634" t="str">
        <f t="shared" si="25"/>
        <v>Grade 6 Girls Parkallen A</v>
      </c>
      <c r="I634">
        <f>COUNTIF('Point Totals by Grade-Gender'!A:A,'Team Points Summary'!H634)</f>
        <v>1</v>
      </c>
    </row>
    <row r="635" spans="1:9" ht="12.75">
      <c r="A635">
        <v>10</v>
      </c>
      <c r="B635" t="s">
        <v>230</v>
      </c>
      <c r="C635">
        <v>166</v>
      </c>
      <c r="D635">
        <v>49</v>
      </c>
      <c r="E635">
        <v>55</v>
      </c>
      <c r="F635">
        <v>62</v>
      </c>
      <c r="H635" t="str">
        <f t="shared" si="25"/>
        <v>Grade 6 Girls Pine Street B</v>
      </c>
      <c r="I635">
        <f>COUNTIF('Point Totals by Grade-Gender'!A:A,'Team Points Summary'!H635)</f>
        <v>1</v>
      </c>
    </row>
    <row r="636" spans="1:9" ht="12.75">
      <c r="A636">
        <v>11</v>
      </c>
      <c r="B636" t="s">
        <v>216</v>
      </c>
      <c r="C636">
        <v>175</v>
      </c>
      <c r="D636">
        <v>30</v>
      </c>
      <c r="E636">
        <v>72</v>
      </c>
      <c r="F636">
        <v>73</v>
      </c>
      <c r="H636" t="str">
        <f t="shared" si="25"/>
        <v>Grade 6 Girls Malmo A</v>
      </c>
      <c r="I636">
        <f>COUNTIF('Point Totals by Grade-Gender'!A:A,'Team Points Summary'!H636)</f>
        <v>1</v>
      </c>
    </row>
    <row r="637" spans="1:9" ht="12.75">
      <c r="A637">
        <v>12</v>
      </c>
      <c r="B637" t="s">
        <v>286</v>
      </c>
      <c r="C637">
        <v>175</v>
      </c>
      <c r="D637">
        <v>29</v>
      </c>
      <c r="E637">
        <v>41</v>
      </c>
      <c r="F637">
        <v>105</v>
      </c>
      <c r="H637" t="str">
        <f t="shared" si="25"/>
        <v>Grade 6 Girls Rideau Park A</v>
      </c>
      <c r="I637">
        <f>COUNTIF('Point Totals by Grade-Gender'!A:A,'Team Points Summary'!H637)</f>
        <v>1</v>
      </c>
    </row>
    <row r="638" spans="1:9" ht="12.75">
      <c r="A638">
        <v>13</v>
      </c>
      <c r="B638" t="s">
        <v>248</v>
      </c>
      <c r="C638">
        <v>185</v>
      </c>
      <c r="D638">
        <v>52</v>
      </c>
      <c r="E638">
        <v>58</v>
      </c>
      <c r="F638">
        <v>75</v>
      </c>
      <c r="H638" t="str">
        <f t="shared" si="25"/>
        <v>Grade 6 Girls Earl Buxton B</v>
      </c>
      <c r="I638">
        <f>COUNTIF('Point Totals by Grade-Gender'!A:A,'Team Points Summary'!H638)</f>
        <v>1</v>
      </c>
    </row>
    <row r="639" spans="1:9" ht="12.75">
      <c r="A639">
        <v>14</v>
      </c>
      <c r="B639" t="s">
        <v>371</v>
      </c>
      <c r="C639">
        <v>186</v>
      </c>
      <c r="D639">
        <v>57</v>
      </c>
      <c r="E639">
        <v>59</v>
      </c>
      <c r="F639">
        <v>70</v>
      </c>
      <c r="H639" t="str">
        <f t="shared" si="25"/>
        <v>Grade 6 Girls Laurier Heights A</v>
      </c>
      <c r="I639">
        <f>COUNTIF('Point Totals by Grade-Gender'!A:A,'Team Points Summary'!H639)</f>
        <v>1</v>
      </c>
    </row>
    <row r="640" spans="1:9" ht="12.75">
      <c r="A640">
        <v>15</v>
      </c>
      <c r="B640" t="s">
        <v>274</v>
      </c>
      <c r="C640">
        <v>202</v>
      </c>
      <c r="D640">
        <v>50</v>
      </c>
      <c r="E640">
        <v>54</v>
      </c>
      <c r="F640">
        <v>98</v>
      </c>
      <c r="H640" t="str">
        <f t="shared" si="25"/>
        <v>Grade 6 Girls Westbrook B</v>
      </c>
      <c r="I640">
        <f>COUNTIF('Point Totals by Grade-Gender'!A:A,'Team Points Summary'!H640)</f>
        <v>1</v>
      </c>
    </row>
    <row r="641" spans="1:9" ht="12.75">
      <c r="A641">
        <v>16</v>
      </c>
      <c r="B641" t="s">
        <v>229</v>
      </c>
      <c r="C641">
        <v>206</v>
      </c>
      <c r="D641">
        <v>60</v>
      </c>
      <c r="E641">
        <v>65</v>
      </c>
      <c r="F641">
        <v>81</v>
      </c>
      <c r="H641" t="str">
        <f t="shared" si="25"/>
        <v>Grade 6 Girls Meadowlark Christian A</v>
      </c>
      <c r="I641">
        <f>COUNTIF('Point Totals by Grade-Gender'!A:A,'Team Points Summary'!H641)</f>
        <v>1</v>
      </c>
    </row>
    <row r="642" spans="1:9" ht="12.75">
      <c r="A642">
        <v>17</v>
      </c>
      <c r="B642" t="s">
        <v>205</v>
      </c>
      <c r="C642">
        <v>209</v>
      </c>
      <c r="D642">
        <v>40</v>
      </c>
      <c r="E642">
        <v>82</v>
      </c>
      <c r="F642">
        <v>87</v>
      </c>
      <c r="H642" t="str">
        <f t="shared" si="25"/>
        <v>Grade 6 Girls Rio Terrace A</v>
      </c>
      <c r="I642">
        <f>COUNTIF('Point Totals by Grade-Gender'!A:A,'Team Points Summary'!H642)</f>
        <v>1</v>
      </c>
    </row>
    <row r="643" spans="1:9" ht="12.75">
      <c r="A643">
        <v>18</v>
      </c>
      <c r="B643" t="s">
        <v>376</v>
      </c>
      <c r="C643">
        <v>214</v>
      </c>
      <c r="D643">
        <v>47</v>
      </c>
      <c r="E643">
        <v>53</v>
      </c>
      <c r="F643">
        <v>114</v>
      </c>
      <c r="H643" t="str">
        <f>CONCATENATE("Grade 6 Girls ",B643)</f>
        <v>Grade 6 Girls Esther Starkman A</v>
      </c>
      <c r="I643">
        <f>COUNTIF('Point Totals by Grade-Gender'!A:A,'Team Points Summary'!H643)</f>
        <v>1</v>
      </c>
    </row>
    <row r="644" spans="1:9" ht="12.75">
      <c r="A644">
        <v>19</v>
      </c>
      <c r="B644" t="s">
        <v>233</v>
      </c>
      <c r="C644">
        <v>214</v>
      </c>
      <c r="D644">
        <v>28</v>
      </c>
      <c r="E644">
        <v>90</v>
      </c>
      <c r="F644">
        <v>96</v>
      </c>
      <c r="H644" t="str">
        <f>CONCATENATE("Grade 6 Girls ",B644)</f>
        <v>Grade 6 Girls Menisa A</v>
      </c>
      <c r="I644">
        <f>COUNTIF('Point Totals by Grade-Gender'!A:A,'Team Points Summary'!H644)</f>
        <v>1</v>
      </c>
    </row>
    <row r="645" spans="1:9" ht="12.75">
      <c r="A645">
        <v>20</v>
      </c>
      <c r="B645" t="s">
        <v>244</v>
      </c>
      <c r="C645">
        <v>220</v>
      </c>
      <c r="D645">
        <v>64</v>
      </c>
      <c r="E645">
        <v>71</v>
      </c>
      <c r="F645">
        <v>85</v>
      </c>
      <c r="H645" t="str">
        <f>CONCATENATE("Grade 6 Girls ",B645)</f>
        <v>Grade 6 Girls Pine Street C</v>
      </c>
      <c r="I645">
        <f>COUNTIF('Point Totals by Grade-Gender'!A:A,'Team Points Summary'!H645)</f>
        <v>1</v>
      </c>
    </row>
    <row r="646" spans="1:9" ht="12.75">
      <c r="A646">
        <v>21</v>
      </c>
      <c r="B646" t="s">
        <v>223</v>
      </c>
      <c r="C646">
        <v>225</v>
      </c>
      <c r="D646">
        <v>48</v>
      </c>
      <c r="E646">
        <v>86</v>
      </c>
      <c r="F646">
        <v>91</v>
      </c>
      <c r="H646" t="str">
        <f aca="true" t="shared" si="26" ref="H646:H652">CONCATENATE("Grade 6 Girls ",B646)</f>
        <v>Grade 6 Girls Holyrood B</v>
      </c>
      <c r="I646">
        <f>COUNTIF('Point Totals by Grade-Gender'!A:A,'Team Points Summary'!H646)</f>
        <v>1</v>
      </c>
    </row>
    <row r="647" spans="1:9" ht="12.75">
      <c r="A647">
        <v>22</v>
      </c>
      <c r="B647" t="s">
        <v>262</v>
      </c>
      <c r="C647">
        <v>226</v>
      </c>
      <c r="D647">
        <v>61</v>
      </c>
      <c r="E647">
        <v>63</v>
      </c>
      <c r="F647">
        <v>102</v>
      </c>
      <c r="H647" t="str">
        <f t="shared" si="26"/>
        <v>Grade 6 Girls Bessie Nichols A</v>
      </c>
      <c r="I647">
        <f>COUNTIF('Point Totals by Grade-Gender'!A:A,'Team Points Summary'!H647)</f>
        <v>1</v>
      </c>
    </row>
    <row r="648" spans="1:9" ht="12.75">
      <c r="A648">
        <v>23</v>
      </c>
      <c r="B648" t="s">
        <v>267</v>
      </c>
      <c r="C648">
        <v>283</v>
      </c>
      <c r="D648">
        <v>83</v>
      </c>
      <c r="E648">
        <v>84</v>
      </c>
      <c r="F648">
        <v>116</v>
      </c>
      <c r="H648" t="str">
        <f t="shared" si="26"/>
        <v>Grade 6 Girls Earl Buxton C</v>
      </c>
      <c r="I648">
        <f>COUNTIF('Point Totals by Grade-Gender'!A:A,'Team Points Summary'!H648)</f>
        <v>1</v>
      </c>
    </row>
    <row r="649" spans="1:9" ht="12.75">
      <c r="A649">
        <v>24</v>
      </c>
      <c r="B649" t="s">
        <v>287</v>
      </c>
      <c r="C649">
        <v>297</v>
      </c>
      <c r="D649">
        <v>77</v>
      </c>
      <c r="E649">
        <v>79</v>
      </c>
      <c r="F649">
        <v>141</v>
      </c>
      <c r="H649" t="str">
        <f t="shared" si="26"/>
        <v>Grade 6 Girls Meadowlark A</v>
      </c>
      <c r="I649">
        <f>COUNTIF('Point Totals by Grade-Gender'!A:A,'Team Points Summary'!H649)</f>
        <v>1</v>
      </c>
    </row>
    <row r="650" spans="1:9" ht="12.75">
      <c r="A650">
        <v>25</v>
      </c>
      <c r="B650" t="s">
        <v>348</v>
      </c>
      <c r="C650">
        <v>302</v>
      </c>
      <c r="D650">
        <v>95</v>
      </c>
      <c r="E650">
        <v>103</v>
      </c>
      <c r="F650">
        <v>104</v>
      </c>
      <c r="H650" t="str">
        <f t="shared" si="26"/>
        <v>Grade 6 Girls Major General Griesbach A</v>
      </c>
      <c r="I650">
        <f>COUNTIF('Point Totals by Grade-Gender'!A:A,'Team Points Summary'!H650)</f>
        <v>1</v>
      </c>
    </row>
    <row r="651" spans="1:9" ht="12.75">
      <c r="A651">
        <v>26</v>
      </c>
      <c r="B651" t="s">
        <v>402</v>
      </c>
      <c r="C651">
        <v>344</v>
      </c>
      <c r="D651">
        <v>111</v>
      </c>
      <c r="E651">
        <v>112</v>
      </c>
      <c r="F651">
        <v>121</v>
      </c>
      <c r="H651" t="str">
        <f t="shared" si="26"/>
        <v>Grade 6 Girls Menisa B</v>
      </c>
      <c r="I651">
        <f>COUNTIF('Point Totals by Grade-Gender'!A:A,'Team Points Summary'!H651)</f>
        <v>1</v>
      </c>
    </row>
    <row r="652" spans="1:9" ht="15" customHeight="1">
      <c r="A652">
        <v>27</v>
      </c>
      <c r="B652" t="s">
        <v>289</v>
      </c>
      <c r="C652">
        <v>349</v>
      </c>
      <c r="D652">
        <v>93</v>
      </c>
      <c r="E652">
        <v>119</v>
      </c>
      <c r="F652">
        <v>137</v>
      </c>
      <c r="H652" t="str">
        <f t="shared" si="26"/>
        <v>Grade 6 Girls Pollard Meadows A</v>
      </c>
      <c r="I652">
        <f>COUNTIF('Point Totals by Grade-Gender'!A:A,'Team Points Summary'!H652)</f>
        <v>1</v>
      </c>
    </row>
    <row r="653" spans="1:9" ht="12.75">
      <c r="A653">
        <v>28</v>
      </c>
      <c r="B653" t="s">
        <v>259</v>
      </c>
      <c r="C653">
        <v>355</v>
      </c>
      <c r="D653">
        <v>108</v>
      </c>
      <c r="E653">
        <v>123</v>
      </c>
      <c r="F653">
        <v>124</v>
      </c>
      <c r="H653" t="str">
        <f>CONCATENATE("Grade 6 Girls ",B653)</f>
        <v>Grade 6 Girls Edmonton Khalsa A</v>
      </c>
      <c r="I653">
        <f>COUNTIF('Point Totals by Grade-Gender'!A:A,'Team Points Summary'!H653)</f>
        <v>1</v>
      </c>
    </row>
    <row r="654" spans="1:9" ht="12.75">
      <c r="A654">
        <v>29</v>
      </c>
      <c r="B654" t="s">
        <v>215</v>
      </c>
      <c r="C654">
        <v>367</v>
      </c>
      <c r="D654">
        <v>118</v>
      </c>
      <c r="E654">
        <v>122</v>
      </c>
      <c r="F654">
        <v>127</v>
      </c>
      <c r="H654" t="str">
        <f>CONCATENATE("Grade 6 Girls ",B654)</f>
        <v>Grade 6 Girls Crawford Plains A</v>
      </c>
      <c r="I654">
        <f>COUNTIF('Point Totals by Grade-Gender'!A:A,'Team Points Summary'!H654)</f>
        <v>1</v>
      </c>
    </row>
    <row r="655" spans="1:9" ht="12.75">
      <c r="A655">
        <v>30</v>
      </c>
      <c r="B655" t="s">
        <v>272</v>
      </c>
      <c r="C655">
        <v>371</v>
      </c>
      <c r="D655">
        <v>94</v>
      </c>
      <c r="E655">
        <v>138</v>
      </c>
      <c r="F655">
        <v>139</v>
      </c>
      <c r="H655" t="str">
        <f>CONCATENATE("Grade 6 Girls ",B655)</f>
        <v>Grade 6 Girls Steinhauer A</v>
      </c>
      <c r="I655">
        <f>COUNTIF('Point Totals by Grade-Gender'!A:A,'Team Points Summary'!H655)</f>
        <v>1</v>
      </c>
    </row>
    <row r="656" spans="1:9" ht="12.75">
      <c r="A656">
        <v>31</v>
      </c>
      <c r="B656" t="s">
        <v>268</v>
      </c>
      <c r="C656">
        <v>380</v>
      </c>
      <c r="D656">
        <v>125</v>
      </c>
      <c r="E656">
        <v>126</v>
      </c>
      <c r="F656">
        <v>129</v>
      </c>
      <c r="H656" t="str">
        <f>CONCATENATE("Grade 6 Girls ",B656)</f>
        <v>Grade 6 Girls Edmonton Khalsa B</v>
      </c>
      <c r="I656">
        <f>COUNTIF('Point Totals by Grade-Gender'!A:A,'Team Points Summary'!H656)</f>
        <v>1</v>
      </c>
    </row>
    <row r="657" spans="1:9" ht="12.75">
      <c r="A657">
        <v>32</v>
      </c>
      <c r="B657" t="s">
        <v>275</v>
      </c>
      <c r="C657">
        <v>403</v>
      </c>
      <c r="D657">
        <v>131</v>
      </c>
      <c r="E657">
        <v>132</v>
      </c>
      <c r="F657">
        <v>140</v>
      </c>
      <c r="H657" t="str">
        <f>CONCATENATE("Grade 6 Girls ",B657)</f>
        <v>Grade 6 Girls Crawford Plains B</v>
      </c>
      <c r="I657">
        <f>COUNTIF('Point Totals by Grade-Gender'!A:A,'Team Points Summary'!H657)</f>
        <v>1</v>
      </c>
    </row>
    <row r="658" spans="3:9" ht="12.75">
      <c r="C658">
        <f>SUM(C626:C657)</f>
        <v>6741</v>
      </c>
      <c r="H658" s="1" t="s">
        <v>109</v>
      </c>
      <c r="I658">
        <f>COUNTIF('Point Totals by Grade-Gender'!A:A,'Team Points Summary'!H658)</f>
        <v>1</v>
      </c>
    </row>
    <row r="659" ht="12.75">
      <c r="H659" s="1"/>
    </row>
    <row r="660" ht="12.75">
      <c r="A660" s="1" t="s">
        <v>420</v>
      </c>
    </row>
    <row r="661" spans="1:9" ht="15">
      <c r="A661" s="24">
        <v>1</v>
      </c>
      <c r="B661" s="24" t="s">
        <v>199</v>
      </c>
      <c r="C661" s="24">
        <v>22</v>
      </c>
      <c r="D661" s="24">
        <v>4</v>
      </c>
      <c r="E661" s="24">
        <v>8</v>
      </c>
      <c r="F661" s="24">
        <v>10</v>
      </c>
      <c r="H661" t="str">
        <f>CONCATENATE("Grade 6 Boys ",B661)</f>
        <v>Grade 6 Boys Michael A. Kostek A</v>
      </c>
      <c r="I661">
        <f>COUNTIF('Point Totals by Grade-Gender'!A:A,'Team Points Summary'!H661)</f>
        <v>1</v>
      </c>
    </row>
    <row r="662" spans="1:9" ht="15">
      <c r="A662" s="24">
        <v>2</v>
      </c>
      <c r="B662" s="24" t="s">
        <v>270</v>
      </c>
      <c r="C662" s="24">
        <v>47</v>
      </c>
      <c r="D662" s="24">
        <v>5</v>
      </c>
      <c r="E662" s="24">
        <v>20</v>
      </c>
      <c r="F662" s="24">
        <v>22</v>
      </c>
      <c r="H662" t="str">
        <f aca="true" t="shared" si="27" ref="H662:H691">CONCATENATE("Grade 6 Boys ",B662)</f>
        <v>Grade 6 Boys Forest Heights A</v>
      </c>
      <c r="I662">
        <f>COUNTIF('Point Totals by Grade-Gender'!A:A,'Team Points Summary'!H662)</f>
        <v>1</v>
      </c>
    </row>
    <row r="663" spans="1:9" ht="15">
      <c r="A663" s="24">
        <v>3</v>
      </c>
      <c r="B663" s="24" t="s">
        <v>209</v>
      </c>
      <c r="C663" s="24">
        <v>69</v>
      </c>
      <c r="D663" s="24">
        <v>2</v>
      </c>
      <c r="E663" s="24">
        <v>11</v>
      </c>
      <c r="F663" s="24">
        <v>56</v>
      </c>
      <c r="H663" t="str">
        <f t="shared" si="27"/>
        <v>Grade 6 Boys Brander Gardens A</v>
      </c>
      <c r="I663">
        <f>COUNTIF('Point Totals by Grade-Gender'!A:A,'Team Points Summary'!H663)</f>
        <v>1</v>
      </c>
    </row>
    <row r="664" spans="1:9" ht="15">
      <c r="A664" s="24">
        <v>4</v>
      </c>
      <c r="B664" s="24" t="s">
        <v>211</v>
      </c>
      <c r="C664" s="24">
        <v>77</v>
      </c>
      <c r="D664" s="24">
        <v>16</v>
      </c>
      <c r="E664" s="24">
        <v>19</v>
      </c>
      <c r="F664" s="24">
        <v>42</v>
      </c>
      <c r="H664" t="str">
        <f t="shared" si="27"/>
        <v>Grade 6 Boys Holyrood A</v>
      </c>
      <c r="I664">
        <f>COUNTIF('Point Totals by Grade-Gender'!A:A,'Team Points Summary'!H664)</f>
        <v>1</v>
      </c>
    </row>
    <row r="665" spans="1:9" ht="15">
      <c r="A665" s="24">
        <v>5</v>
      </c>
      <c r="B665" s="24" t="s">
        <v>203</v>
      </c>
      <c r="C665" s="24">
        <v>91</v>
      </c>
      <c r="D665" s="24">
        <v>6</v>
      </c>
      <c r="E665" s="24">
        <v>33</v>
      </c>
      <c r="F665" s="24">
        <v>52</v>
      </c>
      <c r="H665" t="str">
        <f t="shared" si="27"/>
        <v>Grade 6 Boys Brookside A</v>
      </c>
      <c r="I665">
        <f>COUNTIF('Point Totals by Grade-Gender'!A:A,'Team Points Summary'!H665)</f>
        <v>1</v>
      </c>
    </row>
    <row r="666" spans="1:9" ht="15">
      <c r="A666" s="24">
        <v>6</v>
      </c>
      <c r="B666" s="24" t="s">
        <v>219</v>
      </c>
      <c r="C666" s="24">
        <v>95</v>
      </c>
      <c r="D666" s="24">
        <v>9</v>
      </c>
      <c r="E666" s="24">
        <v>35</v>
      </c>
      <c r="F666" s="24">
        <v>51</v>
      </c>
      <c r="H666" t="str">
        <f t="shared" si="27"/>
        <v>Grade 6 Boys Suzuki Charter A</v>
      </c>
      <c r="I666">
        <f>COUNTIF('Point Totals by Grade-Gender'!A:A,'Team Points Summary'!H666)</f>
        <v>1</v>
      </c>
    </row>
    <row r="667" spans="1:9" ht="15">
      <c r="A667" s="24">
        <v>7</v>
      </c>
      <c r="B667" s="24" t="s">
        <v>204</v>
      </c>
      <c r="C667" s="24">
        <v>103</v>
      </c>
      <c r="D667" s="24">
        <v>12</v>
      </c>
      <c r="E667" s="24">
        <v>38</v>
      </c>
      <c r="F667" s="24">
        <v>53</v>
      </c>
      <c r="H667" t="str">
        <f t="shared" si="27"/>
        <v>Grade 6 Boys Johnny Bright A</v>
      </c>
      <c r="I667">
        <f>COUNTIF('Point Totals by Grade-Gender'!A:A,'Team Points Summary'!H667)</f>
        <v>1</v>
      </c>
    </row>
    <row r="668" spans="1:9" ht="15">
      <c r="A668" s="24">
        <v>8</v>
      </c>
      <c r="B668" s="24" t="s">
        <v>207</v>
      </c>
      <c r="C668" s="24">
        <v>103</v>
      </c>
      <c r="D668" s="24">
        <v>24</v>
      </c>
      <c r="E668" s="24">
        <v>39</v>
      </c>
      <c r="F668" s="24">
        <v>40</v>
      </c>
      <c r="H668" t="str">
        <f t="shared" si="27"/>
        <v>Grade 6 Boys Parkallen A</v>
      </c>
      <c r="I668">
        <f>COUNTIF('Point Totals by Grade-Gender'!A:A,'Team Points Summary'!H668)</f>
        <v>1</v>
      </c>
    </row>
    <row r="669" spans="1:9" ht="15">
      <c r="A669" s="24">
        <v>9</v>
      </c>
      <c r="B669" s="24" t="s">
        <v>258</v>
      </c>
      <c r="C669" s="24">
        <v>125</v>
      </c>
      <c r="D669" s="24">
        <v>14</v>
      </c>
      <c r="E669" s="24">
        <v>32</v>
      </c>
      <c r="F669" s="24">
        <v>79</v>
      </c>
      <c r="H669" t="str">
        <f t="shared" si="27"/>
        <v>Grade 6 Boys Win Ferguson A</v>
      </c>
      <c r="I669">
        <f>COUNTIF('Point Totals by Grade-Gender'!A:A,'Team Points Summary'!H669)</f>
        <v>1</v>
      </c>
    </row>
    <row r="670" spans="1:9" ht="15">
      <c r="A670" s="24">
        <v>10</v>
      </c>
      <c r="B670" s="24" t="s">
        <v>215</v>
      </c>
      <c r="C670" s="24">
        <v>132</v>
      </c>
      <c r="D670" s="24">
        <v>25</v>
      </c>
      <c r="E670" s="24">
        <v>30</v>
      </c>
      <c r="F670" s="24">
        <v>77</v>
      </c>
      <c r="H670" t="str">
        <f t="shared" si="27"/>
        <v>Grade 6 Boys Crawford Plains A</v>
      </c>
      <c r="I670">
        <f>COUNTIF('Point Totals by Grade-Gender'!A:A,'Team Points Summary'!H670)</f>
        <v>1</v>
      </c>
    </row>
    <row r="671" spans="1:9" ht="15">
      <c r="A671" s="24">
        <v>11</v>
      </c>
      <c r="B671" s="24" t="s">
        <v>271</v>
      </c>
      <c r="C671" s="24">
        <v>133</v>
      </c>
      <c r="D671" s="24">
        <v>27</v>
      </c>
      <c r="E671" s="24">
        <v>36</v>
      </c>
      <c r="F671" s="24">
        <v>70</v>
      </c>
      <c r="H671" t="str">
        <f t="shared" si="27"/>
        <v>Grade 6 Boys Forest Heights B</v>
      </c>
      <c r="I671">
        <f>COUNTIF('Point Totals by Grade-Gender'!A:A,'Team Points Summary'!H671)</f>
        <v>1</v>
      </c>
    </row>
    <row r="672" spans="1:9" ht="15">
      <c r="A672" s="24">
        <v>12</v>
      </c>
      <c r="B672" s="24" t="s">
        <v>231</v>
      </c>
      <c r="C672" s="24">
        <v>137</v>
      </c>
      <c r="D672" s="24">
        <v>17</v>
      </c>
      <c r="E672" s="24">
        <v>59</v>
      </c>
      <c r="F672" s="24">
        <v>61</v>
      </c>
      <c r="H672" t="str">
        <f t="shared" si="27"/>
        <v>Grade 6 Boys Earl Buxton A</v>
      </c>
      <c r="I672">
        <f>COUNTIF('Point Totals by Grade-Gender'!A:A,'Team Points Summary'!H672)</f>
        <v>1</v>
      </c>
    </row>
    <row r="673" spans="1:9" ht="15">
      <c r="A673" s="24">
        <v>13</v>
      </c>
      <c r="B673" s="24" t="s">
        <v>225</v>
      </c>
      <c r="C673" s="24">
        <v>187</v>
      </c>
      <c r="D673" s="24">
        <v>45</v>
      </c>
      <c r="E673" s="24">
        <v>48</v>
      </c>
      <c r="F673" s="24">
        <v>94</v>
      </c>
      <c r="H673" t="str">
        <f t="shared" si="27"/>
        <v>Grade 6 Boys Strathcona Christian Ac A</v>
      </c>
      <c r="I673">
        <f>COUNTIF('Point Totals by Grade-Gender'!A:A,'Team Points Summary'!H673)</f>
        <v>1</v>
      </c>
    </row>
    <row r="674" spans="1:9" ht="15">
      <c r="A674" s="24">
        <v>14</v>
      </c>
      <c r="B674" s="24" t="s">
        <v>200</v>
      </c>
      <c r="C674" s="24">
        <v>189</v>
      </c>
      <c r="D674" s="24">
        <v>44</v>
      </c>
      <c r="E674" s="24">
        <v>46</v>
      </c>
      <c r="F674" s="24">
        <v>99</v>
      </c>
      <c r="H674" t="str">
        <f t="shared" si="27"/>
        <v>Grade 6 Boys George P. Nicholson A</v>
      </c>
      <c r="I674">
        <f>COUNTIF('Point Totals by Grade-Gender'!A:A,'Team Points Summary'!H674)</f>
        <v>1</v>
      </c>
    </row>
    <row r="675" spans="1:9" ht="15">
      <c r="A675" s="24">
        <v>15</v>
      </c>
      <c r="B675" s="24" t="s">
        <v>201</v>
      </c>
      <c r="C675" s="24">
        <v>197</v>
      </c>
      <c r="D675" s="24">
        <v>23</v>
      </c>
      <c r="E675" s="24">
        <v>85</v>
      </c>
      <c r="F675" s="24">
        <v>89</v>
      </c>
      <c r="H675" t="str">
        <f t="shared" si="27"/>
        <v>Grade 6 Boys Pine Street A</v>
      </c>
      <c r="I675">
        <f>COUNTIF('Point Totals by Grade-Gender'!A:A,'Team Points Summary'!H675)</f>
        <v>1</v>
      </c>
    </row>
    <row r="676" spans="1:9" ht="15">
      <c r="A676" s="24">
        <v>16</v>
      </c>
      <c r="B676" s="24" t="s">
        <v>223</v>
      </c>
      <c r="C676" s="24">
        <v>200</v>
      </c>
      <c r="D676" s="24">
        <v>58</v>
      </c>
      <c r="E676" s="24">
        <v>68</v>
      </c>
      <c r="F676" s="24">
        <v>74</v>
      </c>
      <c r="H676" t="str">
        <f t="shared" si="27"/>
        <v>Grade 6 Boys Holyrood B</v>
      </c>
      <c r="I676">
        <f>COUNTIF('Point Totals by Grade-Gender'!A:A,'Team Points Summary'!H676)</f>
        <v>1</v>
      </c>
    </row>
    <row r="677" spans="1:9" ht="15">
      <c r="A677" s="24">
        <v>17</v>
      </c>
      <c r="B677" s="24" t="s">
        <v>371</v>
      </c>
      <c r="C677" s="24">
        <v>204</v>
      </c>
      <c r="D677" s="24">
        <v>34</v>
      </c>
      <c r="E677" s="24">
        <v>78</v>
      </c>
      <c r="F677" s="24">
        <v>92</v>
      </c>
      <c r="H677" t="str">
        <f t="shared" si="27"/>
        <v>Grade 6 Boys Laurier Heights A</v>
      </c>
      <c r="I677">
        <f>COUNTIF('Point Totals by Grade-Gender'!A:A,'Team Points Summary'!H677)</f>
        <v>1</v>
      </c>
    </row>
    <row r="678" spans="1:9" ht="15">
      <c r="A678" s="24">
        <v>18</v>
      </c>
      <c r="B678" s="24" t="s">
        <v>257</v>
      </c>
      <c r="C678" s="24">
        <v>205</v>
      </c>
      <c r="D678" s="24">
        <v>49</v>
      </c>
      <c r="E678" s="24">
        <v>50</v>
      </c>
      <c r="F678" s="24">
        <v>106</v>
      </c>
      <c r="H678" t="str">
        <f t="shared" si="27"/>
        <v>Grade 6 Boys Centennial A</v>
      </c>
      <c r="I678">
        <f>COUNTIF('Point Totals by Grade-Gender'!A:A,'Team Points Summary'!H678)</f>
        <v>1</v>
      </c>
    </row>
    <row r="679" spans="1:9" ht="15">
      <c r="A679" s="24">
        <v>19</v>
      </c>
      <c r="B679" s="24" t="s">
        <v>205</v>
      </c>
      <c r="C679" s="24">
        <v>209</v>
      </c>
      <c r="D679" s="24">
        <v>13</v>
      </c>
      <c r="E679" s="24">
        <v>57</v>
      </c>
      <c r="F679" s="24">
        <v>139</v>
      </c>
      <c r="H679" t="str">
        <f t="shared" si="27"/>
        <v>Grade 6 Boys Rio Terrace A</v>
      </c>
      <c r="I679">
        <f>COUNTIF('Point Totals by Grade-Gender'!A:A,'Team Points Summary'!H679)</f>
        <v>1</v>
      </c>
    </row>
    <row r="680" spans="1:9" ht="15">
      <c r="A680" s="24">
        <v>20</v>
      </c>
      <c r="B680" s="24" t="s">
        <v>221</v>
      </c>
      <c r="C680" s="24">
        <v>217</v>
      </c>
      <c r="D680" s="24">
        <v>18</v>
      </c>
      <c r="E680" s="24">
        <v>83</v>
      </c>
      <c r="F680" s="24">
        <v>116</v>
      </c>
      <c r="H680" t="str">
        <f t="shared" si="27"/>
        <v>Grade 6 Boys Michael Strembitsky A</v>
      </c>
      <c r="I680">
        <f>COUNTIF('Point Totals by Grade-Gender'!A:A,'Team Points Summary'!H680)</f>
        <v>1</v>
      </c>
    </row>
    <row r="681" spans="1:9" ht="15">
      <c r="A681" s="24">
        <v>21</v>
      </c>
      <c r="B681" s="24" t="s">
        <v>262</v>
      </c>
      <c r="C681" s="24">
        <v>219</v>
      </c>
      <c r="D681" s="24">
        <v>21</v>
      </c>
      <c r="E681" s="24">
        <v>88</v>
      </c>
      <c r="F681" s="24">
        <v>110</v>
      </c>
      <c r="H681" t="str">
        <f t="shared" si="27"/>
        <v>Grade 6 Boys Bessie Nichols A</v>
      </c>
      <c r="I681">
        <f>COUNTIF('Point Totals by Grade-Gender'!A:A,'Team Points Summary'!H681)</f>
        <v>1</v>
      </c>
    </row>
    <row r="682" spans="1:9" ht="15">
      <c r="A682" s="24">
        <v>22</v>
      </c>
      <c r="B682" s="24" t="s">
        <v>256</v>
      </c>
      <c r="C682" s="24">
        <v>227</v>
      </c>
      <c r="D682" s="24">
        <v>41</v>
      </c>
      <c r="E682" s="24">
        <v>81</v>
      </c>
      <c r="F682" s="24">
        <v>105</v>
      </c>
      <c r="H682" t="str">
        <f t="shared" si="27"/>
        <v>Grade 6 Boys George H. Luck A</v>
      </c>
      <c r="I682">
        <f>COUNTIF('Point Totals by Grade-Gender'!A:A,'Team Points Summary'!H682)</f>
        <v>1</v>
      </c>
    </row>
    <row r="683" spans="1:9" ht="15">
      <c r="A683" s="24">
        <v>23</v>
      </c>
      <c r="B683" s="24" t="s">
        <v>214</v>
      </c>
      <c r="C683" s="24">
        <v>248</v>
      </c>
      <c r="D683" s="24">
        <v>47</v>
      </c>
      <c r="E683" s="24">
        <v>75</v>
      </c>
      <c r="F683" s="24">
        <v>126</v>
      </c>
      <c r="H683" t="str">
        <f t="shared" si="27"/>
        <v>Grade 6 Boys Michael A. Kostek B</v>
      </c>
      <c r="I683">
        <f>COUNTIF('Point Totals by Grade-Gender'!A:A,'Team Points Summary'!H683)</f>
        <v>1</v>
      </c>
    </row>
    <row r="684" spans="1:9" ht="15">
      <c r="A684" s="24">
        <v>24</v>
      </c>
      <c r="B684" s="24" t="s">
        <v>388</v>
      </c>
      <c r="C684" s="24">
        <v>252</v>
      </c>
      <c r="D684" s="24">
        <v>67</v>
      </c>
      <c r="E684" s="24">
        <v>73</v>
      </c>
      <c r="F684" s="24">
        <v>112</v>
      </c>
      <c r="H684" t="str">
        <f t="shared" si="27"/>
        <v>Grade 6 Boys Lendrum A</v>
      </c>
      <c r="I684">
        <f>COUNTIF('Point Totals by Grade-Gender'!A:A,'Team Points Summary'!H684)</f>
        <v>1</v>
      </c>
    </row>
    <row r="685" spans="1:9" ht="15">
      <c r="A685" s="24">
        <v>25</v>
      </c>
      <c r="B685" s="24" t="s">
        <v>229</v>
      </c>
      <c r="C685" s="24">
        <v>266</v>
      </c>
      <c r="D685" s="24">
        <v>71</v>
      </c>
      <c r="E685" s="24">
        <v>93</v>
      </c>
      <c r="F685" s="24">
        <v>102</v>
      </c>
      <c r="H685" t="str">
        <f t="shared" si="27"/>
        <v>Grade 6 Boys Meadowlark Christian A</v>
      </c>
      <c r="I685">
        <f>COUNTIF('Point Totals by Grade-Gender'!A:A,'Team Points Summary'!H685)</f>
        <v>1</v>
      </c>
    </row>
    <row r="686" spans="1:9" ht="15">
      <c r="A686" s="24">
        <v>26</v>
      </c>
      <c r="B686" s="24" t="s">
        <v>234</v>
      </c>
      <c r="C686" s="24">
        <v>312</v>
      </c>
      <c r="D686" s="24">
        <v>97</v>
      </c>
      <c r="E686" s="24">
        <v>98</v>
      </c>
      <c r="F686" s="24">
        <v>117</v>
      </c>
      <c r="H686" t="str">
        <f t="shared" si="27"/>
        <v>Grade 6 Boys Holyrood C</v>
      </c>
      <c r="I686">
        <f>COUNTIF('Point Totals by Grade-Gender'!A:A,'Team Points Summary'!H686)</f>
        <v>1</v>
      </c>
    </row>
    <row r="687" spans="1:9" ht="15">
      <c r="A687" s="24">
        <v>27</v>
      </c>
      <c r="B687" s="24" t="s">
        <v>283</v>
      </c>
      <c r="C687" s="24">
        <v>315</v>
      </c>
      <c r="D687" s="24">
        <v>72</v>
      </c>
      <c r="E687" s="24">
        <v>111</v>
      </c>
      <c r="F687" s="24">
        <v>132</v>
      </c>
      <c r="H687" t="str">
        <f t="shared" si="27"/>
        <v>Grade 6 Boys Mundare A</v>
      </c>
      <c r="I687">
        <f>COUNTIF('Point Totals by Grade-Gender'!A:A,'Team Points Summary'!H687)</f>
        <v>1</v>
      </c>
    </row>
    <row r="688" spans="1:9" ht="15">
      <c r="A688" s="24">
        <v>28</v>
      </c>
      <c r="B688" s="24" t="s">
        <v>259</v>
      </c>
      <c r="C688" s="24">
        <v>325</v>
      </c>
      <c r="D688" s="24">
        <v>65</v>
      </c>
      <c r="E688" s="24">
        <v>125</v>
      </c>
      <c r="F688" s="24">
        <v>135</v>
      </c>
      <c r="H688" t="str">
        <f t="shared" si="27"/>
        <v>Grade 6 Boys Edmonton Khalsa A</v>
      </c>
      <c r="I688">
        <f>COUNTIF('Point Totals by Grade-Gender'!A:A,'Team Points Summary'!H688)</f>
        <v>1</v>
      </c>
    </row>
    <row r="689" spans="1:9" ht="15">
      <c r="A689" s="24">
        <v>29</v>
      </c>
      <c r="B689" s="24" t="s">
        <v>233</v>
      </c>
      <c r="C689" s="24">
        <v>329</v>
      </c>
      <c r="D689" s="24">
        <v>95</v>
      </c>
      <c r="E689" s="24">
        <v>113</v>
      </c>
      <c r="F689" s="24">
        <v>121</v>
      </c>
      <c r="H689" t="str">
        <f t="shared" si="27"/>
        <v>Grade 6 Boys Menisa A</v>
      </c>
      <c r="I689">
        <f>COUNTIF('Point Totals by Grade-Gender'!A:A,'Team Points Summary'!H689)</f>
        <v>1</v>
      </c>
    </row>
    <row r="690" spans="1:9" ht="15">
      <c r="A690" s="24">
        <v>30</v>
      </c>
      <c r="B690" s="24" t="s">
        <v>348</v>
      </c>
      <c r="C690" s="24">
        <v>357</v>
      </c>
      <c r="D690" s="24">
        <v>84</v>
      </c>
      <c r="E690" s="24">
        <v>129</v>
      </c>
      <c r="F690" s="24">
        <v>144</v>
      </c>
      <c r="H690" t="str">
        <f t="shared" si="27"/>
        <v>Grade 6 Boys Major General Griesbach A</v>
      </c>
      <c r="I690">
        <f>COUNTIF('Point Totals by Grade-Gender'!A:A,'Team Points Summary'!H690)</f>
        <v>1</v>
      </c>
    </row>
    <row r="691" spans="1:9" ht="15">
      <c r="A691" s="24">
        <v>31</v>
      </c>
      <c r="B691" s="24" t="s">
        <v>237</v>
      </c>
      <c r="C691" s="24">
        <v>370</v>
      </c>
      <c r="D691" s="24">
        <v>104</v>
      </c>
      <c r="E691" s="24">
        <v>130</v>
      </c>
      <c r="F691" s="24">
        <v>136</v>
      </c>
      <c r="H691" t="str">
        <f t="shared" si="27"/>
        <v>Grade 6 Boys Meyokumin A</v>
      </c>
      <c r="I691">
        <f>COUNTIF('Point Totals by Grade-Gender'!A:A,'Team Points Summary'!H691)</f>
        <v>1</v>
      </c>
    </row>
    <row r="692" spans="3:9" ht="12.75">
      <c r="C692">
        <f>SUM(C661:C691)</f>
        <v>5962</v>
      </c>
      <c r="H692" s="1" t="s">
        <v>110</v>
      </c>
      <c r="I692">
        <f>COUNTIF('Point Totals by Grade-Gender'!A:A,'Team Points Summary'!H692)</f>
        <v>1</v>
      </c>
    </row>
    <row r="694" ht="12.75">
      <c r="A694" s="1" t="s">
        <v>608</v>
      </c>
    </row>
    <row r="695" spans="1:10" ht="12.75">
      <c r="A695">
        <v>1</v>
      </c>
      <c r="B695" t="s">
        <v>202</v>
      </c>
      <c r="C695">
        <v>38</v>
      </c>
      <c r="D695">
        <v>2</v>
      </c>
      <c r="E695">
        <v>4</v>
      </c>
      <c r="F695">
        <v>32</v>
      </c>
      <c r="H695" t="str">
        <f aca="true" t="shared" si="28" ref="H695:H702">CONCATENATE("Grade 3 Girls ",B695)</f>
        <v>Grade 3 Girls Windsor Park A</v>
      </c>
      <c r="I695">
        <f>COUNTIF('Point Totals by Grade-Gender'!A:A,'Team Points Summary'!H695)</f>
        <v>1</v>
      </c>
      <c r="J695">
        <f aca="true" t="shared" si="29" ref="J695:J741">IF(I695=0,"MISSING","")</f>
      </c>
    </row>
    <row r="696" spans="1:10" ht="12.75">
      <c r="A696">
        <v>2</v>
      </c>
      <c r="B696" t="s">
        <v>209</v>
      </c>
      <c r="C696">
        <v>44</v>
      </c>
      <c r="D696">
        <v>7</v>
      </c>
      <c r="E696">
        <v>18</v>
      </c>
      <c r="F696">
        <v>19</v>
      </c>
      <c r="H696" t="str">
        <f t="shared" si="28"/>
        <v>Grade 3 Girls Brander Gardens A</v>
      </c>
      <c r="I696">
        <f>COUNTIF('Point Totals by Grade-Gender'!A:A,'Team Points Summary'!H696)</f>
        <v>1</v>
      </c>
      <c r="J696">
        <f t="shared" si="29"/>
      </c>
    </row>
    <row r="697" spans="1:10" ht="12.75">
      <c r="A697">
        <v>3</v>
      </c>
      <c r="B697" t="s">
        <v>212</v>
      </c>
      <c r="C697">
        <v>55</v>
      </c>
      <c r="D697">
        <v>9</v>
      </c>
      <c r="E697">
        <v>21</v>
      </c>
      <c r="F697">
        <v>25</v>
      </c>
      <c r="H697" t="str">
        <f t="shared" si="28"/>
        <v>Grade 3 Girls Belgravia A</v>
      </c>
      <c r="I697">
        <f>COUNTIF('Point Totals by Grade-Gender'!A:A,'Team Points Summary'!H697)</f>
        <v>1</v>
      </c>
      <c r="J697">
        <f t="shared" si="29"/>
      </c>
    </row>
    <row r="698" spans="1:10" ht="12.75">
      <c r="A698">
        <v>4</v>
      </c>
      <c r="B698" t="s">
        <v>205</v>
      </c>
      <c r="C698">
        <v>57</v>
      </c>
      <c r="D698">
        <v>3</v>
      </c>
      <c r="E698">
        <v>26</v>
      </c>
      <c r="F698">
        <v>28</v>
      </c>
      <c r="H698" t="str">
        <f t="shared" si="28"/>
        <v>Grade 3 Girls Rio Terrace A</v>
      </c>
      <c r="I698">
        <f>COUNTIF('Point Totals by Grade-Gender'!A:A,'Team Points Summary'!H698)</f>
        <v>1</v>
      </c>
      <c r="J698">
        <f t="shared" si="29"/>
      </c>
    </row>
    <row r="699" spans="1:10" ht="12.75">
      <c r="A699">
        <v>5</v>
      </c>
      <c r="B699" t="s">
        <v>203</v>
      </c>
      <c r="C699">
        <v>72</v>
      </c>
      <c r="D699">
        <v>10</v>
      </c>
      <c r="E699">
        <v>12</v>
      </c>
      <c r="F699">
        <v>50</v>
      </c>
      <c r="H699" t="str">
        <f t="shared" si="28"/>
        <v>Grade 3 Girls Brookside A</v>
      </c>
      <c r="I699">
        <f>COUNTIF('Point Totals by Grade-Gender'!A:A,'Team Points Summary'!H699)</f>
        <v>1</v>
      </c>
      <c r="J699">
        <f t="shared" si="29"/>
      </c>
    </row>
    <row r="700" spans="1:10" ht="12.75">
      <c r="A700">
        <v>6</v>
      </c>
      <c r="B700" t="s">
        <v>199</v>
      </c>
      <c r="C700">
        <v>97</v>
      </c>
      <c r="D700">
        <v>23</v>
      </c>
      <c r="E700">
        <v>27</v>
      </c>
      <c r="F700">
        <v>47</v>
      </c>
      <c r="H700" t="str">
        <f t="shared" si="28"/>
        <v>Grade 3 Girls Michael A. Kostek A</v>
      </c>
      <c r="I700">
        <f>COUNTIF('Point Totals by Grade-Gender'!A:A,'Team Points Summary'!H700)</f>
        <v>1</v>
      </c>
      <c r="J700">
        <f t="shared" si="29"/>
      </c>
    </row>
    <row r="701" spans="1:10" ht="12.75">
      <c r="A701">
        <v>7</v>
      </c>
      <c r="B701" t="s">
        <v>388</v>
      </c>
      <c r="C701">
        <v>111</v>
      </c>
      <c r="D701">
        <v>24</v>
      </c>
      <c r="E701">
        <v>41</v>
      </c>
      <c r="F701">
        <v>46</v>
      </c>
      <c r="H701" t="str">
        <f t="shared" si="28"/>
        <v>Grade 3 Girls Lendrum A</v>
      </c>
      <c r="I701">
        <f>COUNTIF('Point Totals by Grade-Gender'!A:A,'Team Points Summary'!H701)</f>
        <v>1</v>
      </c>
      <c r="J701">
        <f t="shared" si="29"/>
      </c>
    </row>
    <row r="702" spans="1:10" ht="12" customHeight="1">
      <c r="A702">
        <v>8</v>
      </c>
      <c r="B702" t="s">
        <v>200</v>
      </c>
      <c r="C702">
        <v>113</v>
      </c>
      <c r="D702">
        <v>34</v>
      </c>
      <c r="E702">
        <v>37</v>
      </c>
      <c r="F702">
        <v>42</v>
      </c>
      <c r="H702" t="str">
        <f t="shared" si="28"/>
        <v>Grade 3 Girls George P. Nicholson A</v>
      </c>
      <c r="I702">
        <f>COUNTIF('Point Totals by Grade-Gender'!A:A,'Team Points Summary'!H702)</f>
        <v>1</v>
      </c>
      <c r="J702">
        <f t="shared" si="29"/>
      </c>
    </row>
    <row r="703" spans="1:10" ht="12" customHeight="1">
      <c r="A703">
        <v>9</v>
      </c>
      <c r="B703" t="s">
        <v>371</v>
      </c>
      <c r="C703">
        <v>121</v>
      </c>
      <c r="D703">
        <v>30</v>
      </c>
      <c r="E703">
        <v>43</v>
      </c>
      <c r="F703">
        <v>48</v>
      </c>
      <c r="H703" t="str">
        <f aca="true" t="shared" si="30" ref="H703:H738">CONCATENATE("Grade 3 Girls ",B703)</f>
        <v>Grade 3 Girls Laurier Heights A</v>
      </c>
      <c r="I703">
        <f>COUNTIF('Point Totals by Grade-Gender'!A:A,'Team Points Summary'!H703)</f>
        <v>1</v>
      </c>
      <c r="J703">
        <f t="shared" si="29"/>
      </c>
    </row>
    <row r="704" spans="1:10" ht="12" customHeight="1">
      <c r="A704">
        <v>10</v>
      </c>
      <c r="B704" t="s">
        <v>211</v>
      </c>
      <c r="C704">
        <v>145</v>
      </c>
      <c r="D704">
        <v>33</v>
      </c>
      <c r="E704">
        <v>55</v>
      </c>
      <c r="F704">
        <v>57</v>
      </c>
      <c r="H704" t="str">
        <f t="shared" si="30"/>
        <v>Grade 3 Girls Holyrood A</v>
      </c>
      <c r="I704">
        <f>COUNTIF('Point Totals by Grade-Gender'!A:A,'Team Points Summary'!H704)</f>
        <v>1</v>
      </c>
      <c r="J704">
        <f t="shared" si="29"/>
      </c>
    </row>
    <row r="705" spans="1:10" ht="12" customHeight="1">
      <c r="A705">
        <v>11</v>
      </c>
      <c r="B705" t="s">
        <v>225</v>
      </c>
      <c r="C705">
        <v>162</v>
      </c>
      <c r="D705">
        <v>15</v>
      </c>
      <c r="E705">
        <v>44</v>
      </c>
      <c r="F705">
        <v>103</v>
      </c>
      <c r="H705" t="str">
        <f t="shared" si="30"/>
        <v>Grade 3 Girls Strathcona Christian Ac A</v>
      </c>
      <c r="I705">
        <f>COUNTIF('Point Totals by Grade-Gender'!A:A,'Team Points Summary'!H705)</f>
        <v>1</v>
      </c>
      <c r="J705">
        <f t="shared" si="29"/>
      </c>
    </row>
    <row r="706" spans="1:10" ht="12" customHeight="1">
      <c r="A706">
        <v>12</v>
      </c>
      <c r="B706" t="s">
        <v>231</v>
      </c>
      <c r="C706">
        <v>163</v>
      </c>
      <c r="D706">
        <v>31</v>
      </c>
      <c r="E706">
        <v>35</v>
      </c>
      <c r="F706">
        <v>97</v>
      </c>
      <c r="H706" t="str">
        <f t="shared" si="30"/>
        <v>Grade 3 Girls Earl Buxton A</v>
      </c>
      <c r="I706">
        <f>COUNTIF('Point Totals by Grade-Gender'!A:A,'Team Points Summary'!H706)</f>
        <v>1</v>
      </c>
      <c r="J706">
        <f t="shared" si="29"/>
      </c>
    </row>
    <row r="707" spans="1:10" ht="12" customHeight="1">
      <c r="A707">
        <v>13</v>
      </c>
      <c r="B707" t="s">
        <v>201</v>
      </c>
      <c r="C707">
        <v>164</v>
      </c>
      <c r="D707">
        <v>36</v>
      </c>
      <c r="E707">
        <v>40</v>
      </c>
      <c r="F707">
        <v>88</v>
      </c>
      <c r="H707" t="str">
        <f t="shared" si="30"/>
        <v>Grade 3 Girls Pine Street A</v>
      </c>
      <c r="I707">
        <f>COUNTIF('Point Totals by Grade-Gender'!A:A,'Team Points Summary'!H707)</f>
        <v>1</v>
      </c>
      <c r="J707">
        <f t="shared" si="29"/>
      </c>
    </row>
    <row r="708" spans="1:10" ht="12" customHeight="1">
      <c r="A708">
        <v>14</v>
      </c>
      <c r="B708" t="s">
        <v>372</v>
      </c>
      <c r="C708">
        <v>168</v>
      </c>
      <c r="D708">
        <v>8</v>
      </c>
      <c r="E708">
        <v>73</v>
      </c>
      <c r="F708">
        <v>87</v>
      </c>
      <c r="H708" t="str">
        <f t="shared" si="30"/>
        <v>Grade 3 Girls Holy Cross A</v>
      </c>
      <c r="I708">
        <f>COUNTIF('Point Totals by Grade-Gender'!A:A,'Team Points Summary'!H708)</f>
        <v>1</v>
      </c>
      <c r="J708">
        <f t="shared" si="29"/>
      </c>
    </row>
    <row r="709" spans="1:10" ht="12" customHeight="1">
      <c r="A709">
        <v>15</v>
      </c>
      <c r="B709" t="s">
        <v>206</v>
      </c>
      <c r="C709">
        <v>185</v>
      </c>
      <c r="D709">
        <v>58</v>
      </c>
      <c r="E709">
        <v>59</v>
      </c>
      <c r="F709">
        <v>68</v>
      </c>
      <c r="H709" t="str">
        <f t="shared" si="30"/>
        <v>Grade 3 Girls McKernan A</v>
      </c>
      <c r="I709">
        <f>COUNTIF('Point Totals by Grade-Gender'!A:A,'Team Points Summary'!H709)</f>
        <v>1</v>
      </c>
      <c r="J709">
        <f t="shared" si="29"/>
      </c>
    </row>
    <row r="710" spans="1:10" ht="12" customHeight="1">
      <c r="A710">
        <v>16</v>
      </c>
      <c r="B710" t="s">
        <v>214</v>
      </c>
      <c r="C710">
        <v>186</v>
      </c>
      <c r="D710">
        <v>52</v>
      </c>
      <c r="E710">
        <v>60</v>
      </c>
      <c r="F710">
        <v>74</v>
      </c>
      <c r="H710" t="str">
        <f t="shared" si="30"/>
        <v>Grade 3 Girls Michael A. Kostek B</v>
      </c>
      <c r="I710">
        <f>COUNTIF('Point Totals by Grade-Gender'!A:A,'Team Points Summary'!H710)</f>
        <v>1</v>
      </c>
      <c r="J710">
        <f t="shared" si="29"/>
      </c>
    </row>
    <row r="711" spans="1:10" ht="12" customHeight="1">
      <c r="A711">
        <v>17</v>
      </c>
      <c r="B711" t="s">
        <v>223</v>
      </c>
      <c r="C711">
        <v>190</v>
      </c>
      <c r="D711">
        <v>62</v>
      </c>
      <c r="E711">
        <v>63</v>
      </c>
      <c r="F711">
        <v>65</v>
      </c>
      <c r="H711" t="str">
        <f t="shared" si="30"/>
        <v>Grade 3 Girls Holyrood B</v>
      </c>
      <c r="I711">
        <f>COUNTIF('Point Totals by Grade-Gender'!A:A,'Team Points Summary'!H711)</f>
        <v>1</v>
      </c>
      <c r="J711">
        <f t="shared" si="29"/>
      </c>
    </row>
    <row r="712" spans="1:10" ht="12" customHeight="1">
      <c r="A712">
        <v>18</v>
      </c>
      <c r="B712" t="s">
        <v>210</v>
      </c>
      <c r="C712">
        <v>197</v>
      </c>
      <c r="D712">
        <v>38</v>
      </c>
      <c r="E712">
        <v>77</v>
      </c>
      <c r="F712">
        <v>82</v>
      </c>
      <c r="H712" t="str">
        <f t="shared" si="30"/>
        <v>Grade 3 Girls Windsor Park B</v>
      </c>
      <c r="I712">
        <f>COUNTIF('Point Totals by Grade-Gender'!A:A,'Team Points Summary'!H712)</f>
        <v>1</v>
      </c>
      <c r="J712">
        <f t="shared" si="29"/>
      </c>
    </row>
    <row r="713" spans="1:10" ht="12" customHeight="1">
      <c r="A713">
        <v>19</v>
      </c>
      <c r="B713" t="s">
        <v>290</v>
      </c>
      <c r="C713">
        <v>226</v>
      </c>
      <c r="D713">
        <v>29</v>
      </c>
      <c r="E713">
        <v>93</v>
      </c>
      <c r="F713">
        <v>104</v>
      </c>
      <c r="H713" t="str">
        <f t="shared" si="30"/>
        <v>Grade 3 Girls Kameyosek A</v>
      </c>
      <c r="I713">
        <f>COUNTIF('Point Totals by Grade-Gender'!A:A,'Team Points Summary'!H713)</f>
        <v>1</v>
      </c>
      <c r="J713">
        <f t="shared" si="29"/>
      </c>
    </row>
    <row r="714" spans="1:10" ht="12" customHeight="1">
      <c r="A714">
        <v>20</v>
      </c>
      <c r="B714" t="s">
        <v>204</v>
      </c>
      <c r="C714">
        <v>226</v>
      </c>
      <c r="D714">
        <v>17</v>
      </c>
      <c r="E714">
        <v>75</v>
      </c>
      <c r="F714">
        <v>134</v>
      </c>
      <c r="H714" t="str">
        <f t="shared" si="30"/>
        <v>Grade 3 Girls Johnny Bright A</v>
      </c>
      <c r="I714">
        <f>COUNTIF('Point Totals by Grade-Gender'!A:A,'Team Points Summary'!H714)</f>
        <v>1</v>
      </c>
      <c r="J714">
        <f t="shared" si="29"/>
      </c>
    </row>
    <row r="715" spans="1:10" ht="12" customHeight="1">
      <c r="A715">
        <v>21</v>
      </c>
      <c r="B715" t="s">
        <v>229</v>
      </c>
      <c r="C715">
        <v>227</v>
      </c>
      <c r="D715">
        <v>16</v>
      </c>
      <c r="E715">
        <v>105</v>
      </c>
      <c r="F715">
        <v>106</v>
      </c>
      <c r="H715" t="str">
        <f t="shared" si="30"/>
        <v>Grade 3 Girls Meadowlark Christian A</v>
      </c>
      <c r="I715">
        <f>COUNTIF('Point Totals by Grade-Gender'!A:A,'Team Points Summary'!H715)</f>
        <v>1</v>
      </c>
      <c r="J715">
        <f t="shared" si="29"/>
      </c>
    </row>
    <row r="716" spans="1:10" ht="12" customHeight="1">
      <c r="A716">
        <v>22</v>
      </c>
      <c r="B716" t="s">
        <v>220</v>
      </c>
      <c r="C716">
        <v>236</v>
      </c>
      <c r="D716">
        <v>49</v>
      </c>
      <c r="E716">
        <v>92</v>
      </c>
      <c r="F716">
        <v>95</v>
      </c>
      <c r="H716" t="str">
        <f t="shared" si="30"/>
        <v>Grade 3 Girls Rio Terrace B</v>
      </c>
      <c r="I716">
        <f>COUNTIF('Point Totals by Grade-Gender'!A:A,'Team Points Summary'!H716)</f>
        <v>1</v>
      </c>
      <c r="J716">
        <f t="shared" si="29"/>
      </c>
    </row>
    <row r="717" spans="1:10" ht="12" customHeight="1">
      <c r="A717">
        <v>23</v>
      </c>
      <c r="B717" t="s">
        <v>257</v>
      </c>
      <c r="C717">
        <v>240</v>
      </c>
      <c r="D717">
        <v>56</v>
      </c>
      <c r="E717">
        <v>85</v>
      </c>
      <c r="F717">
        <v>99</v>
      </c>
      <c r="H717" t="str">
        <f t="shared" si="30"/>
        <v>Grade 3 Girls Centennial A</v>
      </c>
      <c r="I717">
        <f>COUNTIF('Point Totals by Grade-Gender'!A:A,'Team Points Summary'!H717)</f>
        <v>1</v>
      </c>
      <c r="J717">
        <f t="shared" si="29"/>
      </c>
    </row>
    <row r="718" spans="1:10" ht="12" customHeight="1">
      <c r="A718">
        <v>24</v>
      </c>
      <c r="B718" t="s">
        <v>234</v>
      </c>
      <c r="C718">
        <v>247</v>
      </c>
      <c r="D718">
        <v>76</v>
      </c>
      <c r="E718">
        <v>81</v>
      </c>
      <c r="F718">
        <v>90</v>
      </c>
      <c r="H718" t="str">
        <f t="shared" si="30"/>
        <v>Grade 3 Girls Holyrood C</v>
      </c>
      <c r="I718">
        <f>COUNTIF('Point Totals by Grade-Gender'!A:A,'Team Points Summary'!H718)</f>
        <v>1</v>
      </c>
      <c r="J718">
        <f t="shared" si="29"/>
      </c>
    </row>
    <row r="719" spans="1:10" ht="12" customHeight="1">
      <c r="A719">
        <v>25</v>
      </c>
      <c r="B719" t="s">
        <v>236</v>
      </c>
      <c r="C719">
        <v>268</v>
      </c>
      <c r="D719">
        <v>84</v>
      </c>
      <c r="E719">
        <v>86</v>
      </c>
      <c r="F719">
        <v>98</v>
      </c>
      <c r="H719" t="str">
        <f t="shared" si="30"/>
        <v>Grade 3 Girls Crestwood A</v>
      </c>
      <c r="I719">
        <f>COUNTIF('Point Totals by Grade-Gender'!A:A,'Team Points Summary'!H719)</f>
        <v>1</v>
      </c>
      <c r="J719">
        <f t="shared" si="29"/>
      </c>
    </row>
    <row r="720" spans="1:10" ht="12" customHeight="1">
      <c r="A720">
        <v>26</v>
      </c>
      <c r="B720" t="s">
        <v>610</v>
      </c>
      <c r="C720">
        <v>278</v>
      </c>
      <c r="D720">
        <v>39</v>
      </c>
      <c r="E720">
        <v>80</v>
      </c>
      <c r="F720">
        <v>159</v>
      </c>
      <c r="H720" t="str">
        <f t="shared" si="30"/>
        <v>Grade 3 Girls Fraser A</v>
      </c>
      <c r="I720">
        <f>COUNTIF('Point Totals by Grade-Gender'!A:A,'Team Points Summary'!H720)</f>
        <v>1</v>
      </c>
      <c r="J720">
        <f t="shared" si="29"/>
      </c>
    </row>
    <row r="721" spans="1:10" ht="12" customHeight="1">
      <c r="A721">
        <v>27</v>
      </c>
      <c r="B721" t="s">
        <v>389</v>
      </c>
      <c r="C721">
        <v>281</v>
      </c>
      <c r="D721">
        <v>78</v>
      </c>
      <c r="E721">
        <v>89</v>
      </c>
      <c r="F721">
        <v>114</v>
      </c>
      <c r="H721" t="str">
        <f t="shared" si="30"/>
        <v>Grade 3 Girls Lendrum B</v>
      </c>
      <c r="I721">
        <f>COUNTIF('Point Totals by Grade-Gender'!A:A,'Team Points Summary'!H721)</f>
        <v>1</v>
      </c>
      <c r="J721">
        <f t="shared" si="29"/>
      </c>
    </row>
    <row r="722" spans="1:10" ht="12" customHeight="1">
      <c r="A722">
        <v>28</v>
      </c>
      <c r="B722" t="s">
        <v>228</v>
      </c>
      <c r="C722">
        <v>282</v>
      </c>
      <c r="D722">
        <v>51</v>
      </c>
      <c r="E722">
        <v>115</v>
      </c>
      <c r="F722">
        <v>116</v>
      </c>
      <c r="H722" t="str">
        <f t="shared" si="30"/>
        <v>Grade 3 Girls Lansdowne A</v>
      </c>
      <c r="I722">
        <f>COUNTIF('Point Totals by Grade-Gender'!A:A,'Team Points Summary'!H722)</f>
        <v>1</v>
      </c>
      <c r="J722">
        <f t="shared" si="29"/>
      </c>
    </row>
    <row r="723" spans="1:10" ht="12" customHeight="1">
      <c r="A723">
        <v>29</v>
      </c>
      <c r="B723" t="s">
        <v>373</v>
      </c>
      <c r="C723">
        <v>287</v>
      </c>
      <c r="D723">
        <v>54</v>
      </c>
      <c r="E723">
        <v>83</v>
      </c>
      <c r="F723">
        <v>150</v>
      </c>
      <c r="H723" t="str">
        <f t="shared" si="30"/>
        <v>Grade 3 Girls Laurier Heights B</v>
      </c>
      <c r="I723">
        <f>COUNTIF('Point Totals by Grade-Gender'!A:A,'Team Points Summary'!H723)</f>
        <v>1</v>
      </c>
      <c r="J723">
        <f t="shared" si="29"/>
      </c>
    </row>
    <row r="724" spans="1:10" ht="12" customHeight="1">
      <c r="A724">
        <v>30</v>
      </c>
      <c r="B724" t="s">
        <v>239</v>
      </c>
      <c r="C724">
        <v>314</v>
      </c>
      <c r="D724">
        <v>69</v>
      </c>
      <c r="E724">
        <v>113</v>
      </c>
      <c r="F724">
        <v>132</v>
      </c>
      <c r="H724" t="str">
        <f t="shared" si="30"/>
        <v>Grade 3 Girls McKernan B</v>
      </c>
      <c r="I724">
        <f>COUNTIF('Point Totals by Grade-Gender'!A:A,'Team Points Summary'!H724)</f>
        <v>1</v>
      </c>
      <c r="J724">
        <f t="shared" si="29"/>
      </c>
    </row>
    <row r="725" spans="1:10" ht="12" customHeight="1">
      <c r="A725">
        <v>31</v>
      </c>
      <c r="B725" t="s">
        <v>217</v>
      </c>
      <c r="C725">
        <v>315</v>
      </c>
      <c r="D725">
        <v>79</v>
      </c>
      <c r="E725">
        <v>117</v>
      </c>
      <c r="F725">
        <v>119</v>
      </c>
      <c r="H725" t="str">
        <f t="shared" si="30"/>
        <v>Grade 3 Girls George P. Nicholson B</v>
      </c>
      <c r="I725">
        <f>COUNTIF('Point Totals by Grade-Gender'!A:A,'Team Points Summary'!H725)</f>
        <v>1</v>
      </c>
      <c r="J725">
        <f t="shared" si="29"/>
      </c>
    </row>
    <row r="726" spans="1:10" ht="12" customHeight="1">
      <c r="A726">
        <v>32</v>
      </c>
      <c r="B726" t="s">
        <v>266</v>
      </c>
      <c r="C726">
        <v>332</v>
      </c>
      <c r="D726">
        <v>100</v>
      </c>
      <c r="E726">
        <v>111</v>
      </c>
      <c r="F726">
        <v>121</v>
      </c>
      <c r="H726" t="str">
        <f t="shared" si="30"/>
        <v>Grade 3 Girls Centennial B</v>
      </c>
      <c r="I726">
        <f>COUNTIF('Point Totals by Grade-Gender'!A:A,'Team Points Summary'!H726)</f>
        <v>1</v>
      </c>
      <c r="J726">
        <f t="shared" si="29"/>
      </c>
    </row>
    <row r="727" spans="1:10" ht="12" customHeight="1">
      <c r="A727">
        <v>33</v>
      </c>
      <c r="B727" t="s">
        <v>258</v>
      </c>
      <c r="C727">
        <v>339</v>
      </c>
      <c r="D727">
        <v>6</v>
      </c>
      <c r="E727">
        <v>161</v>
      </c>
      <c r="F727">
        <v>172</v>
      </c>
      <c r="H727" t="str">
        <f t="shared" si="30"/>
        <v>Grade 3 Girls Win Ferguson A</v>
      </c>
      <c r="I727">
        <f>COUNTIF('Point Totals by Grade-Gender'!A:A,'Team Points Summary'!H727)</f>
        <v>1</v>
      </c>
      <c r="J727">
        <f t="shared" si="29"/>
      </c>
    </row>
    <row r="728" spans="1:10" ht="12" customHeight="1">
      <c r="A728">
        <v>34</v>
      </c>
      <c r="B728" t="s">
        <v>240</v>
      </c>
      <c r="C728">
        <v>345</v>
      </c>
      <c r="D728">
        <v>91</v>
      </c>
      <c r="E728">
        <v>118</v>
      </c>
      <c r="F728">
        <v>136</v>
      </c>
      <c r="H728" t="str">
        <f t="shared" si="30"/>
        <v>Grade 3 Girls Holyrood D</v>
      </c>
      <c r="I728">
        <f>COUNTIF('Point Totals by Grade-Gender'!A:A,'Team Points Summary'!H728)</f>
        <v>1</v>
      </c>
      <c r="J728">
        <f t="shared" si="29"/>
      </c>
    </row>
    <row r="729" spans="1:10" ht="12" customHeight="1">
      <c r="A729">
        <v>35</v>
      </c>
      <c r="B729" t="s">
        <v>260</v>
      </c>
      <c r="C729">
        <v>354</v>
      </c>
      <c r="D729">
        <v>110</v>
      </c>
      <c r="E729">
        <v>120</v>
      </c>
      <c r="F729">
        <v>124</v>
      </c>
      <c r="H729" t="str">
        <f t="shared" si="30"/>
        <v>Grade 3 Girls Strathcona Christian Ac B</v>
      </c>
      <c r="I729">
        <f>COUNTIF('Point Totals by Grade-Gender'!A:A,'Team Points Summary'!H729)</f>
        <v>1</v>
      </c>
      <c r="J729">
        <f t="shared" si="29"/>
      </c>
    </row>
    <row r="730" spans="1:10" ht="12" customHeight="1">
      <c r="A730">
        <v>36</v>
      </c>
      <c r="B730" t="s">
        <v>272</v>
      </c>
      <c r="C730">
        <v>357</v>
      </c>
      <c r="D730">
        <v>67</v>
      </c>
      <c r="E730">
        <v>125</v>
      </c>
      <c r="F730">
        <v>165</v>
      </c>
      <c r="H730" t="str">
        <f t="shared" si="30"/>
        <v>Grade 3 Girls Steinhauer A</v>
      </c>
      <c r="I730">
        <f>COUNTIF('Point Totals by Grade-Gender'!A:A,'Team Points Summary'!H730)</f>
        <v>1</v>
      </c>
      <c r="J730">
        <f t="shared" si="29"/>
      </c>
    </row>
    <row r="731" spans="1:10" ht="12" customHeight="1">
      <c r="A731">
        <v>37</v>
      </c>
      <c r="B731" t="s">
        <v>218</v>
      </c>
      <c r="C731">
        <v>359</v>
      </c>
      <c r="D731">
        <v>102</v>
      </c>
      <c r="E731">
        <v>128</v>
      </c>
      <c r="F731">
        <v>129</v>
      </c>
      <c r="H731" t="str">
        <f t="shared" si="30"/>
        <v>Grade 3 Girls Brookside B</v>
      </c>
      <c r="I731">
        <f>COUNTIF('Point Totals by Grade-Gender'!A:A,'Team Points Summary'!H731)</f>
        <v>1</v>
      </c>
      <c r="J731">
        <f t="shared" si="29"/>
      </c>
    </row>
    <row r="732" spans="1:10" ht="12" customHeight="1">
      <c r="A732">
        <v>38</v>
      </c>
      <c r="B732" t="s">
        <v>215</v>
      </c>
      <c r="C732">
        <v>363</v>
      </c>
      <c r="D732">
        <v>72</v>
      </c>
      <c r="E732">
        <v>143</v>
      </c>
      <c r="F732">
        <v>148</v>
      </c>
      <c r="H732" t="str">
        <f t="shared" si="30"/>
        <v>Grade 3 Girls Crawford Plains A</v>
      </c>
      <c r="I732">
        <f>COUNTIF('Point Totals by Grade-Gender'!A:A,'Team Points Summary'!H732)</f>
        <v>1</v>
      </c>
      <c r="J732">
        <f t="shared" si="29"/>
      </c>
    </row>
    <row r="733" spans="1:10" ht="12" customHeight="1">
      <c r="A733">
        <v>39</v>
      </c>
      <c r="B733" t="s">
        <v>248</v>
      </c>
      <c r="C733">
        <v>373</v>
      </c>
      <c r="D733">
        <v>101</v>
      </c>
      <c r="E733">
        <v>127</v>
      </c>
      <c r="F733">
        <v>145</v>
      </c>
      <c r="H733" t="str">
        <f t="shared" si="30"/>
        <v>Grade 3 Girls Earl Buxton B</v>
      </c>
      <c r="I733">
        <f>COUNTIF('Point Totals by Grade-Gender'!A:A,'Team Points Summary'!H733)</f>
        <v>1</v>
      </c>
      <c r="J733">
        <f t="shared" si="29"/>
      </c>
    </row>
    <row r="734" spans="1:10" ht="12" customHeight="1">
      <c r="A734">
        <v>40</v>
      </c>
      <c r="B734" t="s">
        <v>235</v>
      </c>
      <c r="C734">
        <v>379</v>
      </c>
      <c r="D734">
        <v>107</v>
      </c>
      <c r="E734">
        <v>123</v>
      </c>
      <c r="F734">
        <v>149</v>
      </c>
      <c r="H734" t="str">
        <f t="shared" si="30"/>
        <v>Grade 3 Girls Michael A. Kostek C</v>
      </c>
      <c r="I734">
        <f>COUNTIF('Point Totals by Grade-Gender'!A:A,'Team Points Summary'!H734)</f>
        <v>1</v>
      </c>
      <c r="J734">
        <f t="shared" si="29"/>
      </c>
    </row>
    <row r="735" spans="1:10" ht="12" customHeight="1">
      <c r="A735">
        <v>41</v>
      </c>
      <c r="B735" t="s">
        <v>375</v>
      </c>
      <c r="C735">
        <v>405</v>
      </c>
      <c r="D735">
        <v>130</v>
      </c>
      <c r="E735">
        <v>131</v>
      </c>
      <c r="F735">
        <v>144</v>
      </c>
      <c r="H735" t="str">
        <f t="shared" si="30"/>
        <v>Grade 3 Girls Meadowlark Christian B</v>
      </c>
      <c r="I735">
        <f>COUNTIF('Point Totals by Grade-Gender'!A:A,'Team Points Summary'!H735)</f>
        <v>1</v>
      </c>
      <c r="J735">
        <f t="shared" si="29"/>
      </c>
    </row>
    <row r="736" spans="1:10" ht="12" customHeight="1">
      <c r="A736">
        <v>42</v>
      </c>
      <c r="B736" t="s">
        <v>230</v>
      </c>
      <c r="C736">
        <v>406</v>
      </c>
      <c r="D736">
        <v>94</v>
      </c>
      <c r="E736">
        <v>139</v>
      </c>
      <c r="F736">
        <v>173</v>
      </c>
      <c r="H736" t="str">
        <f t="shared" si="30"/>
        <v>Grade 3 Girls Pine Street B</v>
      </c>
      <c r="I736">
        <f>COUNTIF('Point Totals by Grade-Gender'!A:A,'Team Points Summary'!H736)</f>
        <v>1</v>
      </c>
      <c r="J736">
        <f t="shared" si="29"/>
      </c>
    </row>
    <row r="737" spans="1:10" ht="12" customHeight="1">
      <c r="A737">
        <v>43</v>
      </c>
      <c r="B737" t="s">
        <v>390</v>
      </c>
      <c r="C737">
        <v>426</v>
      </c>
      <c r="D737">
        <v>108</v>
      </c>
      <c r="E737">
        <v>154</v>
      </c>
      <c r="F737">
        <v>164</v>
      </c>
      <c r="H737" t="str">
        <f t="shared" si="30"/>
        <v>Grade 3 Girls Kameyosek B</v>
      </c>
      <c r="I737">
        <f>COUNTIF('Point Totals by Grade-Gender'!A:A,'Team Points Summary'!H737)</f>
        <v>1</v>
      </c>
      <c r="J737">
        <f t="shared" si="29"/>
      </c>
    </row>
    <row r="738" spans="1:10" ht="12.75">
      <c r="A738">
        <v>44</v>
      </c>
      <c r="B738" t="s">
        <v>391</v>
      </c>
      <c r="C738">
        <v>444</v>
      </c>
      <c r="D738">
        <v>141</v>
      </c>
      <c r="E738">
        <v>151</v>
      </c>
      <c r="F738">
        <v>152</v>
      </c>
      <c r="H738" t="str">
        <f t="shared" si="30"/>
        <v>Grade 3 Girls Holyrood E</v>
      </c>
      <c r="I738">
        <f>COUNTIF('Point Totals by Grade-Gender'!A:A,'Team Points Summary'!H738)</f>
        <v>1</v>
      </c>
      <c r="J738">
        <f t="shared" si="29"/>
      </c>
    </row>
    <row r="739" spans="1:10" ht="12.75">
      <c r="A739">
        <v>45</v>
      </c>
      <c r="B739" t="s">
        <v>224</v>
      </c>
      <c r="C739">
        <v>453</v>
      </c>
      <c r="D739">
        <v>126</v>
      </c>
      <c r="E739">
        <v>146</v>
      </c>
      <c r="F739">
        <v>181</v>
      </c>
      <c r="H739" t="str">
        <f>CONCATENATE("Grade 3 Girls ",B739)</f>
        <v>Grade 3 Girls Rio Terrace C</v>
      </c>
      <c r="I739">
        <f>COUNTIF('Point Totals by Grade-Gender'!A:A,'Team Points Summary'!H739)</f>
        <v>1</v>
      </c>
      <c r="J739">
        <f t="shared" si="29"/>
      </c>
    </row>
    <row r="740" spans="1:10" ht="12.75">
      <c r="A740">
        <v>46</v>
      </c>
      <c r="B740" t="s">
        <v>246</v>
      </c>
      <c r="C740">
        <v>467</v>
      </c>
      <c r="D740">
        <v>133</v>
      </c>
      <c r="E740">
        <v>160</v>
      </c>
      <c r="F740">
        <v>174</v>
      </c>
      <c r="H740" t="str">
        <f>CONCATENATE("Grade 3 Girls ",B740)</f>
        <v>Grade 3 Girls Crestwood B</v>
      </c>
      <c r="I740">
        <f>COUNTIF('Point Totals by Grade-Gender'!A:A,'Team Points Summary'!H740)</f>
        <v>1</v>
      </c>
      <c r="J740">
        <f t="shared" si="29"/>
      </c>
    </row>
    <row r="741" spans="1:10" ht="12.75">
      <c r="A741">
        <v>47</v>
      </c>
      <c r="B741" t="s">
        <v>392</v>
      </c>
      <c r="C741">
        <v>490</v>
      </c>
      <c r="D741">
        <v>153</v>
      </c>
      <c r="E741">
        <v>168</v>
      </c>
      <c r="F741">
        <v>169</v>
      </c>
      <c r="H741" t="str">
        <f>CONCATENATE("Grade 3 Girls ",B741)</f>
        <v>Grade 3 Girls Holyrood F</v>
      </c>
      <c r="I741">
        <f>COUNTIF('Point Totals by Grade-Gender'!A:A,'Team Points Summary'!H741)</f>
        <v>1</v>
      </c>
      <c r="J741">
        <f t="shared" si="29"/>
      </c>
    </row>
    <row r="742" spans="3:10" ht="12.75">
      <c r="C742">
        <f>SUM(C695:C741)</f>
        <v>11987</v>
      </c>
      <c r="H742" s="1" t="s">
        <v>103</v>
      </c>
      <c r="I742">
        <f>COUNTIF('Point Totals by Grade-Gender'!A:A,'Team Points Summary'!H742)</f>
        <v>1</v>
      </c>
      <c r="J742">
        <f>IF(I742=0,"MISSING","")</f>
      </c>
    </row>
    <row r="744" ht="12.75">
      <c r="A744" s="1" t="s">
        <v>609</v>
      </c>
    </row>
    <row r="745" spans="1:10" ht="12.75">
      <c r="A745">
        <v>1</v>
      </c>
      <c r="B745" t="s">
        <v>199</v>
      </c>
      <c r="C745">
        <v>26</v>
      </c>
      <c r="D745">
        <v>2</v>
      </c>
      <c r="E745">
        <v>8</v>
      </c>
      <c r="F745">
        <v>16</v>
      </c>
      <c r="H745" t="str">
        <f aca="true" t="shared" si="31" ref="H745:H754">CONCATENATE("Grade 3 Boys ",B745)</f>
        <v>Grade 3 Boys Michael A. Kostek A</v>
      </c>
      <c r="I745">
        <f>COUNTIF('Point Totals by Grade-Gender'!A:A,'Team Points Summary'!H745)</f>
        <v>1</v>
      </c>
      <c r="J745">
        <f aca="true" t="shared" si="32" ref="J745:J754">IF(I745=0,"MISSING","")</f>
      </c>
    </row>
    <row r="746" spans="1:10" ht="12.75">
      <c r="A746">
        <v>2</v>
      </c>
      <c r="B746" t="s">
        <v>209</v>
      </c>
      <c r="C746">
        <v>31</v>
      </c>
      <c r="D746">
        <v>4</v>
      </c>
      <c r="E746">
        <v>7</v>
      </c>
      <c r="F746">
        <v>20</v>
      </c>
      <c r="H746" t="str">
        <f t="shared" si="31"/>
        <v>Grade 3 Boys Brander Gardens A</v>
      </c>
      <c r="I746">
        <f>COUNTIF('Point Totals by Grade-Gender'!A:A,'Team Points Summary'!H746)</f>
        <v>1</v>
      </c>
      <c r="J746">
        <f t="shared" si="32"/>
      </c>
    </row>
    <row r="747" spans="1:10" ht="12.75">
      <c r="A747">
        <v>3</v>
      </c>
      <c r="B747" t="s">
        <v>201</v>
      </c>
      <c r="C747">
        <v>47</v>
      </c>
      <c r="D747">
        <v>9</v>
      </c>
      <c r="E747">
        <v>11</v>
      </c>
      <c r="F747">
        <v>27</v>
      </c>
      <c r="H747" t="str">
        <f t="shared" si="31"/>
        <v>Grade 3 Boys Pine Street A</v>
      </c>
      <c r="I747">
        <f>COUNTIF('Point Totals by Grade-Gender'!A:A,'Team Points Summary'!H747)</f>
        <v>1</v>
      </c>
      <c r="J747">
        <f t="shared" si="32"/>
      </c>
    </row>
    <row r="748" spans="1:10" ht="12.75">
      <c r="A748">
        <v>4</v>
      </c>
      <c r="B748" t="s">
        <v>371</v>
      </c>
      <c r="C748">
        <v>60</v>
      </c>
      <c r="D748">
        <v>13</v>
      </c>
      <c r="E748">
        <v>15</v>
      </c>
      <c r="F748">
        <v>32</v>
      </c>
      <c r="H748" t="str">
        <f t="shared" si="31"/>
        <v>Grade 3 Boys Laurier Heights A</v>
      </c>
      <c r="I748">
        <f>COUNTIF('Point Totals by Grade-Gender'!A:A,'Team Points Summary'!H748)</f>
        <v>1</v>
      </c>
      <c r="J748">
        <f t="shared" si="32"/>
      </c>
    </row>
    <row r="749" spans="1:10" ht="12.75">
      <c r="A749">
        <v>5</v>
      </c>
      <c r="B749" t="s">
        <v>200</v>
      </c>
      <c r="C749">
        <v>67</v>
      </c>
      <c r="D749">
        <v>14</v>
      </c>
      <c r="E749">
        <v>17</v>
      </c>
      <c r="F749">
        <v>36</v>
      </c>
      <c r="H749" t="str">
        <f t="shared" si="31"/>
        <v>Grade 3 Boys George P. Nicholson A</v>
      </c>
      <c r="I749">
        <f>COUNTIF('Point Totals by Grade-Gender'!A:A,'Team Points Summary'!H749)</f>
        <v>1</v>
      </c>
      <c r="J749">
        <f t="shared" si="32"/>
      </c>
    </row>
    <row r="750" spans="1:10" ht="12.75">
      <c r="A750">
        <v>6</v>
      </c>
      <c r="B750" t="s">
        <v>221</v>
      </c>
      <c r="C750">
        <v>94</v>
      </c>
      <c r="D750">
        <v>23</v>
      </c>
      <c r="E750">
        <v>33</v>
      </c>
      <c r="F750">
        <v>38</v>
      </c>
      <c r="H750" t="str">
        <f t="shared" si="31"/>
        <v>Grade 3 Boys Michael Strembitsky A</v>
      </c>
      <c r="I750">
        <f>COUNTIF('Point Totals by Grade-Gender'!A:A,'Team Points Summary'!H750)</f>
        <v>1</v>
      </c>
      <c r="J750">
        <f t="shared" si="32"/>
      </c>
    </row>
    <row r="751" spans="1:10" ht="12.75">
      <c r="A751">
        <v>7</v>
      </c>
      <c r="B751" t="s">
        <v>211</v>
      </c>
      <c r="C751">
        <v>110</v>
      </c>
      <c r="D751">
        <v>24</v>
      </c>
      <c r="E751">
        <v>42</v>
      </c>
      <c r="F751">
        <v>44</v>
      </c>
      <c r="H751" t="str">
        <f t="shared" si="31"/>
        <v>Grade 3 Boys Holyrood A</v>
      </c>
      <c r="I751">
        <f>COUNTIF('Point Totals by Grade-Gender'!A:A,'Team Points Summary'!H751)</f>
        <v>1</v>
      </c>
      <c r="J751">
        <f t="shared" si="32"/>
      </c>
    </row>
    <row r="752" spans="1:10" ht="12.75">
      <c r="A752">
        <v>8</v>
      </c>
      <c r="B752" t="s">
        <v>204</v>
      </c>
      <c r="C752">
        <v>118</v>
      </c>
      <c r="D752">
        <v>6</v>
      </c>
      <c r="E752">
        <v>18</v>
      </c>
      <c r="F752">
        <v>94</v>
      </c>
      <c r="H752" t="str">
        <f t="shared" si="31"/>
        <v>Grade 3 Boys Johnny Bright A</v>
      </c>
      <c r="I752">
        <f>COUNTIF('Point Totals by Grade-Gender'!A:A,'Team Points Summary'!H752)</f>
        <v>1</v>
      </c>
      <c r="J752">
        <f t="shared" si="32"/>
      </c>
    </row>
    <row r="753" spans="1:10" ht="12.75">
      <c r="A753">
        <v>9</v>
      </c>
      <c r="B753" t="s">
        <v>203</v>
      </c>
      <c r="C753">
        <v>123</v>
      </c>
      <c r="D753">
        <v>3</v>
      </c>
      <c r="E753">
        <v>55</v>
      </c>
      <c r="F753">
        <v>65</v>
      </c>
      <c r="H753" t="str">
        <f t="shared" si="31"/>
        <v>Grade 3 Boys Brookside A</v>
      </c>
      <c r="I753">
        <f>COUNTIF('Point Totals by Grade-Gender'!A:A,'Team Points Summary'!H753)</f>
        <v>1</v>
      </c>
      <c r="J753">
        <f t="shared" si="32"/>
      </c>
    </row>
    <row r="754" spans="1:10" ht="12.75">
      <c r="A754">
        <v>10</v>
      </c>
      <c r="B754" t="s">
        <v>202</v>
      </c>
      <c r="C754">
        <v>132</v>
      </c>
      <c r="D754">
        <v>21</v>
      </c>
      <c r="E754">
        <v>34</v>
      </c>
      <c r="F754">
        <v>77</v>
      </c>
      <c r="H754" t="str">
        <f t="shared" si="31"/>
        <v>Grade 3 Boys Windsor Park A</v>
      </c>
      <c r="I754">
        <f>COUNTIF('Point Totals by Grade-Gender'!A:A,'Team Points Summary'!H754)</f>
        <v>1</v>
      </c>
      <c r="J754">
        <f t="shared" si="32"/>
      </c>
    </row>
    <row r="755" spans="1:10" ht="12.75">
      <c r="A755">
        <v>11</v>
      </c>
      <c r="B755" t="s">
        <v>231</v>
      </c>
      <c r="C755">
        <v>132</v>
      </c>
      <c r="D755">
        <v>31</v>
      </c>
      <c r="E755">
        <v>50</v>
      </c>
      <c r="F755">
        <v>51</v>
      </c>
      <c r="H755" t="str">
        <f aca="true" t="shared" si="33" ref="H755:H787">CONCATENATE("Grade 3 Boys ",B755)</f>
        <v>Grade 3 Boys Earl Buxton A</v>
      </c>
      <c r="I755">
        <f>COUNTIF('Point Totals by Grade-Gender'!A:A,'Team Points Summary'!H755)</f>
        <v>1</v>
      </c>
      <c r="J755">
        <f aca="true" t="shared" si="34" ref="J755:J787">IF(I755=0,"MISSING","")</f>
      </c>
    </row>
    <row r="756" spans="1:10" ht="12.75">
      <c r="A756">
        <v>12</v>
      </c>
      <c r="B756" t="s">
        <v>205</v>
      </c>
      <c r="C756">
        <v>142</v>
      </c>
      <c r="D756">
        <v>28</v>
      </c>
      <c r="E756">
        <v>48</v>
      </c>
      <c r="F756">
        <v>66</v>
      </c>
      <c r="H756" t="str">
        <f t="shared" si="33"/>
        <v>Grade 3 Boys Rio Terrace A</v>
      </c>
      <c r="I756">
        <f>COUNTIF('Point Totals by Grade-Gender'!A:A,'Team Points Summary'!H756)</f>
        <v>1</v>
      </c>
      <c r="J756">
        <f t="shared" si="34"/>
      </c>
    </row>
    <row r="757" spans="1:10" ht="12.75">
      <c r="A757">
        <v>13</v>
      </c>
      <c r="B757" t="s">
        <v>217</v>
      </c>
      <c r="C757">
        <v>157</v>
      </c>
      <c r="D757">
        <v>49</v>
      </c>
      <c r="E757">
        <v>52</v>
      </c>
      <c r="F757">
        <v>56</v>
      </c>
      <c r="H757" t="str">
        <f t="shared" si="33"/>
        <v>Grade 3 Boys George P. Nicholson B</v>
      </c>
      <c r="I757">
        <f>COUNTIF('Point Totals by Grade-Gender'!A:A,'Team Points Summary'!H757)</f>
        <v>1</v>
      </c>
      <c r="J757">
        <f t="shared" si="34"/>
      </c>
    </row>
    <row r="758" spans="1:10" ht="12.75">
      <c r="A758">
        <v>14</v>
      </c>
      <c r="B758" t="s">
        <v>206</v>
      </c>
      <c r="C758">
        <v>166</v>
      </c>
      <c r="D758">
        <v>19</v>
      </c>
      <c r="E758">
        <v>68</v>
      </c>
      <c r="F758">
        <v>79</v>
      </c>
      <c r="H758" t="str">
        <f t="shared" si="33"/>
        <v>Grade 3 Boys McKernan A</v>
      </c>
      <c r="I758">
        <f>COUNTIF('Point Totals by Grade-Gender'!A:A,'Team Points Summary'!H758)</f>
        <v>1</v>
      </c>
      <c r="J758">
        <f t="shared" si="34"/>
      </c>
    </row>
    <row r="759" spans="1:10" ht="12.75">
      <c r="A759">
        <v>15</v>
      </c>
      <c r="B759" t="s">
        <v>388</v>
      </c>
      <c r="C759">
        <v>172</v>
      </c>
      <c r="D759">
        <v>45</v>
      </c>
      <c r="E759">
        <v>60</v>
      </c>
      <c r="F759">
        <v>67</v>
      </c>
      <c r="H759" t="str">
        <f t="shared" si="33"/>
        <v>Grade 3 Boys Lendrum A</v>
      </c>
      <c r="I759">
        <f>COUNTIF('Point Totals by Grade-Gender'!A:A,'Team Points Summary'!H759)</f>
        <v>1</v>
      </c>
      <c r="J759">
        <f t="shared" si="34"/>
      </c>
    </row>
    <row r="760" spans="1:10" ht="12.75">
      <c r="A760">
        <v>16</v>
      </c>
      <c r="B760" t="s">
        <v>373</v>
      </c>
      <c r="C760">
        <v>197</v>
      </c>
      <c r="D760">
        <v>39</v>
      </c>
      <c r="E760">
        <v>47</v>
      </c>
      <c r="F760">
        <v>111</v>
      </c>
      <c r="H760" t="str">
        <f t="shared" si="33"/>
        <v>Grade 3 Boys Laurier Heights B</v>
      </c>
      <c r="I760">
        <f>COUNTIF('Point Totals by Grade-Gender'!A:A,'Team Points Summary'!H760)</f>
        <v>1</v>
      </c>
      <c r="J760">
        <f t="shared" si="34"/>
      </c>
    </row>
    <row r="761" spans="1:10" ht="12.75">
      <c r="A761">
        <v>17</v>
      </c>
      <c r="B761" t="s">
        <v>212</v>
      </c>
      <c r="C761">
        <v>204</v>
      </c>
      <c r="D761">
        <v>57</v>
      </c>
      <c r="E761">
        <v>58</v>
      </c>
      <c r="F761">
        <v>89</v>
      </c>
      <c r="H761" t="str">
        <f t="shared" si="33"/>
        <v>Grade 3 Boys Belgravia A</v>
      </c>
      <c r="I761">
        <f>COUNTIF('Point Totals by Grade-Gender'!A:A,'Team Points Summary'!H761)</f>
        <v>1</v>
      </c>
      <c r="J761">
        <f t="shared" si="34"/>
      </c>
    </row>
    <row r="762" spans="1:10" ht="12.75">
      <c r="A762">
        <v>18</v>
      </c>
      <c r="B762" t="s">
        <v>207</v>
      </c>
      <c r="C762">
        <v>212</v>
      </c>
      <c r="D762">
        <v>1</v>
      </c>
      <c r="E762">
        <v>43</v>
      </c>
      <c r="F762">
        <v>168</v>
      </c>
      <c r="H762" t="str">
        <f t="shared" si="33"/>
        <v>Grade 3 Boys Parkallen A</v>
      </c>
      <c r="I762">
        <f>COUNTIF('Point Totals by Grade-Gender'!A:A,'Team Points Summary'!H762)</f>
        <v>1</v>
      </c>
      <c r="J762">
        <f t="shared" si="34"/>
      </c>
    </row>
    <row r="763" spans="1:10" ht="12.75">
      <c r="A763">
        <v>19</v>
      </c>
      <c r="B763" t="s">
        <v>223</v>
      </c>
      <c r="C763">
        <v>220</v>
      </c>
      <c r="D763">
        <v>61</v>
      </c>
      <c r="E763">
        <v>73</v>
      </c>
      <c r="F763">
        <v>86</v>
      </c>
      <c r="H763" t="str">
        <f t="shared" si="33"/>
        <v>Grade 3 Boys Holyrood B</v>
      </c>
      <c r="I763">
        <f>COUNTIF('Point Totals by Grade-Gender'!A:A,'Team Points Summary'!H763)</f>
        <v>1</v>
      </c>
      <c r="J763">
        <f t="shared" si="34"/>
      </c>
    </row>
    <row r="764" spans="1:10" ht="12.75">
      <c r="A764">
        <v>20</v>
      </c>
      <c r="B764" t="s">
        <v>250</v>
      </c>
      <c r="C764">
        <v>224</v>
      </c>
      <c r="D764">
        <v>53</v>
      </c>
      <c r="E764">
        <v>83</v>
      </c>
      <c r="F764">
        <v>88</v>
      </c>
      <c r="H764" t="str">
        <f t="shared" si="33"/>
        <v>Grade 3 Boys Michael Strembitsky B</v>
      </c>
      <c r="I764">
        <f>COUNTIF('Point Totals by Grade-Gender'!A:A,'Team Points Summary'!H764)</f>
        <v>1</v>
      </c>
      <c r="J764">
        <f t="shared" si="34"/>
      </c>
    </row>
    <row r="765" spans="1:10" ht="12.75">
      <c r="A765">
        <v>21</v>
      </c>
      <c r="B765" t="s">
        <v>284</v>
      </c>
      <c r="C765">
        <v>234</v>
      </c>
      <c r="D765">
        <v>12</v>
      </c>
      <c r="E765">
        <v>97</v>
      </c>
      <c r="F765">
        <v>125</v>
      </c>
      <c r="H765" t="str">
        <f t="shared" si="33"/>
        <v>Grade 3 Boys Rutherford A</v>
      </c>
      <c r="I765">
        <f>COUNTIF('Point Totals by Grade-Gender'!A:A,'Team Points Summary'!H765)</f>
        <v>1</v>
      </c>
      <c r="J765">
        <f t="shared" si="34"/>
      </c>
    </row>
    <row r="766" spans="1:10" ht="12.75">
      <c r="A766">
        <v>22</v>
      </c>
      <c r="B766" t="s">
        <v>214</v>
      </c>
      <c r="C766">
        <v>238</v>
      </c>
      <c r="D766">
        <v>41</v>
      </c>
      <c r="E766">
        <v>98</v>
      </c>
      <c r="F766">
        <v>99</v>
      </c>
      <c r="H766" t="str">
        <f t="shared" si="33"/>
        <v>Grade 3 Boys Michael A. Kostek B</v>
      </c>
      <c r="I766">
        <f>COUNTIF('Point Totals by Grade-Gender'!A:A,'Team Points Summary'!H766)</f>
        <v>1</v>
      </c>
      <c r="J766">
        <f t="shared" si="34"/>
      </c>
    </row>
    <row r="767" spans="1:10" ht="12.75">
      <c r="A767">
        <v>23</v>
      </c>
      <c r="B767" t="s">
        <v>258</v>
      </c>
      <c r="C767">
        <v>246</v>
      </c>
      <c r="D767">
        <v>46</v>
      </c>
      <c r="E767">
        <v>82</v>
      </c>
      <c r="F767">
        <v>118</v>
      </c>
      <c r="H767" t="str">
        <f t="shared" si="33"/>
        <v>Grade 3 Boys Win Ferguson A</v>
      </c>
      <c r="I767">
        <f>COUNTIF('Point Totals by Grade-Gender'!A:A,'Team Points Summary'!H767)</f>
        <v>1</v>
      </c>
      <c r="J767">
        <f t="shared" si="34"/>
      </c>
    </row>
    <row r="768" spans="1:10" ht="12.75">
      <c r="A768">
        <v>24</v>
      </c>
      <c r="B768" t="s">
        <v>228</v>
      </c>
      <c r="C768">
        <v>246</v>
      </c>
      <c r="D768">
        <v>70</v>
      </c>
      <c r="E768">
        <v>84</v>
      </c>
      <c r="F768">
        <v>92</v>
      </c>
      <c r="H768" t="str">
        <f t="shared" si="33"/>
        <v>Grade 3 Boys Lansdowne A</v>
      </c>
      <c r="I768">
        <f>COUNTIF('Point Totals by Grade-Gender'!A:A,'Team Points Summary'!H768)</f>
        <v>1</v>
      </c>
      <c r="J768">
        <f t="shared" si="34"/>
      </c>
    </row>
    <row r="769" spans="1:10" ht="12.75">
      <c r="A769">
        <v>25</v>
      </c>
      <c r="B769" t="s">
        <v>225</v>
      </c>
      <c r="C769">
        <v>246</v>
      </c>
      <c r="D769">
        <v>25</v>
      </c>
      <c r="E769">
        <v>107</v>
      </c>
      <c r="F769">
        <v>114</v>
      </c>
      <c r="H769" t="str">
        <f t="shared" si="33"/>
        <v>Grade 3 Boys Strathcona Christian Ac A</v>
      </c>
      <c r="I769">
        <f>COUNTIF('Point Totals by Grade-Gender'!A:A,'Team Points Summary'!H769)</f>
        <v>1</v>
      </c>
      <c r="J769">
        <f t="shared" si="34"/>
      </c>
    </row>
    <row r="770" spans="1:10" ht="12.75">
      <c r="A770">
        <v>26</v>
      </c>
      <c r="B770" t="s">
        <v>215</v>
      </c>
      <c r="C770">
        <v>264</v>
      </c>
      <c r="D770">
        <v>37</v>
      </c>
      <c r="E770">
        <v>72</v>
      </c>
      <c r="F770">
        <v>155</v>
      </c>
      <c r="H770" t="str">
        <f t="shared" si="33"/>
        <v>Grade 3 Boys Crawford Plains A</v>
      </c>
      <c r="I770">
        <f>COUNTIF('Point Totals by Grade-Gender'!A:A,'Team Points Summary'!H770)</f>
        <v>1</v>
      </c>
      <c r="J770">
        <f t="shared" si="34"/>
      </c>
    </row>
    <row r="771" spans="1:10" ht="12.75">
      <c r="A771">
        <v>27</v>
      </c>
      <c r="B771" t="s">
        <v>273</v>
      </c>
      <c r="C771">
        <v>274</v>
      </c>
      <c r="D771">
        <v>63</v>
      </c>
      <c r="E771">
        <v>87</v>
      </c>
      <c r="F771">
        <v>124</v>
      </c>
      <c r="H771" t="str">
        <f t="shared" si="33"/>
        <v>Grade 3 Boys Westbrook A</v>
      </c>
      <c r="I771">
        <f>COUNTIF('Point Totals by Grade-Gender'!A:A,'Team Points Summary'!H771)</f>
        <v>1</v>
      </c>
      <c r="J771">
        <f t="shared" si="34"/>
      </c>
    </row>
    <row r="772" spans="1:10" ht="12.75">
      <c r="A772">
        <v>28</v>
      </c>
      <c r="B772" t="s">
        <v>220</v>
      </c>
      <c r="C772">
        <v>276</v>
      </c>
      <c r="D772">
        <v>69</v>
      </c>
      <c r="E772">
        <v>101</v>
      </c>
      <c r="F772">
        <v>106</v>
      </c>
      <c r="H772" t="str">
        <f t="shared" si="33"/>
        <v>Grade 3 Boys Rio Terrace B</v>
      </c>
      <c r="I772">
        <f>COUNTIF('Point Totals by Grade-Gender'!A:A,'Team Points Summary'!H772)</f>
        <v>1</v>
      </c>
      <c r="J772">
        <f t="shared" si="34"/>
      </c>
    </row>
    <row r="773" spans="1:10" ht="12.75">
      <c r="A773">
        <v>29</v>
      </c>
      <c r="B773" t="s">
        <v>227</v>
      </c>
      <c r="C773">
        <v>277</v>
      </c>
      <c r="D773">
        <v>29</v>
      </c>
      <c r="E773">
        <v>121</v>
      </c>
      <c r="F773">
        <v>127</v>
      </c>
      <c r="H773" t="str">
        <f t="shared" si="33"/>
        <v>Grade 3 Boys Brander Gardens B</v>
      </c>
      <c r="I773">
        <f>COUNTIF('Point Totals by Grade-Gender'!A:A,'Team Points Summary'!H773)</f>
        <v>1</v>
      </c>
      <c r="J773">
        <f t="shared" si="34"/>
      </c>
    </row>
    <row r="774" spans="1:10" ht="12.75">
      <c r="A774">
        <v>30</v>
      </c>
      <c r="B774" t="s">
        <v>347</v>
      </c>
      <c r="C774">
        <v>304</v>
      </c>
      <c r="D774">
        <v>71</v>
      </c>
      <c r="E774">
        <v>81</v>
      </c>
      <c r="F774">
        <v>152</v>
      </c>
      <c r="H774" t="str">
        <f t="shared" si="33"/>
        <v>Grade 3 Boys Victoria A</v>
      </c>
      <c r="I774">
        <f>COUNTIF('Point Totals by Grade-Gender'!A:A,'Team Points Summary'!H774)</f>
        <v>1</v>
      </c>
      <c r="J774">
        <f t="shared" si="34"/>
      </c>
    </row>
    <row r="775" spans="1:10" ht="12.75">
      <c r="A775">
        <v>31</v>
      </c>
      <c r="B775" t="s">
        <v>272</v>
      </c>
      <c r="C775">
        <v>319</v>
      </c>
      <c r="D775">
        <v>90</v>
      </c>
      <c r="E775">
        <v>110</v>
      </c>
      <c r="F775">
        <v>119</v>
      </c>
      <c r="H775" t="str">
        <f t="shared" si="33"/>
        <v>Grade 3 Boys Steinhauer A</v>
      </c>
      <c r="I775">
        <f>COUNTIF('Point Totals by Grade-Gender'!A:A,'Team Points Summary'!H775)</f>
        <v>1</v>
      </c>
      <c r="J775">
        <f t="shared" si="34"/>
      </c>
    </row>
    <row r="776" spans="1:10" ht="12.75">
      <c r="A776">
        <v>32</v>
      </c>
      <c r="B776" t="s">
        <v>248</v>
      </c>
      <c r="C776">
        <v>321</v>
      </c>
      <c r="D776">
        <v>93</v>
      </c>
      <c r="E776">
        <v>112</v>
      </c>
      <c r="F776">
        <v>116</v>
      </c>
      <c r="H776" t="str">
        <f t="shared" si="33"/>
        <v>Grade 3 Boys Earl Buxton B</v>
      </c>
      <c r="I776">
        <f>COUNTIF('Point Totals by Grade-Gender'!A:A,'Team Points Summary'!H776)</f>
        <v>1</v>
      </c>
      <c r="J776">
        <f t="shared" si="34"/>
      </c>
    </row>
    <row r="777" spans="1:10" ht="12.75">
      <c r="A777">
        <v>33</v>
      </c>
      <c r="B777" t="s">
        <v>232</v>
      </c>
      <c r="C777">
        <v>355</v>
      </c>
      <c r="D777">
        <v>96</v>
      </c>
      <c r="E777">
        <v>108</v>
      </c>
      <c r="F777">
        <v>151</v>
      </c>
      <c r="H777" t="str">
        <f t="shared" si="33"/>
        <v>Grade 3 Boys Lymburn A</v>
      </c>
      <c r="I777">
        <f>COUNTIF('Point Totals by Grade-Gender'!A:A,'Team Points Summary'!H777)</f>
        <v>1</v>
      </c>
      <c r="J777">
        <f t="shared" si="34"/>
      </c>
    </row>
    <row r="778" spans="1:10" ht="12.75">
      <c r="A778">
        <v>34</v>
      </c>
      <c r="B778" t="s">
        <v>257</v>
      </c>
      <c r="C778">
        <v>363</v>
      </c>
      <c r="D778">
        <v>62</v>
      </c>
      <c r="E778">
        <v>144</v>
      </c>
      <c r="F778">
        <v>157</v>
      </c>
      <c r="H778" t="str">
        <f t="shared" si="33"/>
        <v>Grade 3 Boys Centennial A</v>
      </c>
      <c r="I778">
        <f>COUNTIF('Point Totals by Grade-Gender'!A:A,'Team Points Summary'!H778)</f>
        <v>1</v>
      </c>
      <c r="J778">
        <f t="shared" si="34"/>
      </c>
    </row>
    <row r="779" spans="1:10" ht="12.75">
      <c r="A779">
        <v>35</v>
      </c>
      <c r="B779" t="s">
        <v>372</v>
      </c>
      <c r="C779">
        <v>373</v>
      </c>
      <c r="D779">
        <v>30</v>
      </c>
      <c r="E779">
        <v>166</v>
      </c>
      <c r="F779">
        <v>177</v>
      </c>
      <c r="H779" t="str">
        <f t="shared" si="33"/>
        <v>Grade 3 Boys Holy Cross A</v>
      </c>
      <c r="I779">
        <f>COUNTIF('Point Totals by Grade-Gender'!A:A,'Team Points Summary'!H779)</f>
        <v>1</v>
      </c>
      <c r="J779">
        <f t="shared" si="34"/>
      </c>
    </row>
    <row r="780" spans="1:10" ht="12.75">
      <c r="A780">
        <v>36</v>
      </c>
      <c r="B780" t="s">
        <v>267</v>
      </c>
      <c r="C780">
        <v>375</v>
      </c>
      <c r="D780">
        <v>117</v>
      </c>
      <c r="E780">
        <v>126</v>
      </c>
      <c r="F780">
        <v>132</v>
      </c>
      <c r="H780" t="str">
        <f t="shared" si="33"/>
        <v>Grade 3 Boys Earl Buxton C</v>
      </c>
      <c r="I780">
        <f>COUNTIF('Point Totals by Grade-Gender'!A:A,'Team Points Summary'!H780)</f>
        <v>1</v>
      </c>
      <c r="J780">
        <f t="shared" si="34"/>
      </c>
    </row>
    <row r="781" spans="1:10" ht="12.75">
      <c r="A781">
        <v>37</v>
      </c>
      <c r="B781" t="s">
        <v>224</v>
      </c>
      <c r="C781">
        <v>399</v>
      </c>
      <c r="D781">
        <v>128</v>
      </c>
      <c r="E781">
        <v>131</v>
      </c>
      <c r="F781">
        <v>140</v>
      </c>
      <c r="H781" t="str">
        <f t="shared" si="33"/>
        <v>Grade 3 Boys Rio Terrace C</v>
      </c>
      <c r="I781">
        <f>COUNTIF('Point Totals by Grade-Gender'!A:A,'Team Points Summary'!H781)</f>
        <v>1</v>
      </c>
      <c r="J781">
        <f t="shared" si="34"/>
      </c>
    </row>
    <row r="782" spans="1:10" ht="12.75">
      <c r="A782">
        <v>38</v>
      </c>
      <c r="B782" t="s">
        <v>389</v>
      </c>
      <c r="C782">
        <v>408</v>
      </c>
      <c r="D782">
        <v>123</v>
      </c>
      <c r="E782">
        <v>129</v>
      </c>
      <c r="F782">
        <v>156</v>
      </c>
      <c r="H782" t="str">
        <f t="shared" si="33"/>
        <v>Grade 3 Boys Lendrum B</v>
      </c>
      <c r="I782">
        <f>COUNTIF('Point Totals by Grade-Gender'!A:A,'Team Points Summary'!H782)</f>
        <v>1</v>
      </c>
      <c r="J782">
        <f t="shared" si="34"/>
      </c>
    </row>
    <row r="783" spans="1:10" ht="12.75">
      <c r="A783">
        <v>39</v>
      </c>
      <c r="B783" t="s">
        <v>235</v>
      </c>
      <c r="C783">
        <v>416</v>
      </c>
      <c r="D783">
        <v>130</v>
      </c>
      <c r="E783">
        <v>133</v>
      </c>
      <c r="F783">
        <v>153</v>
      </c>
      <c r="H783" t="str">
        <f t="shared" si="33"/>
        <v>Grade 3 Boys Michael A. Kostek C</v>
      </c>
      <c r="I783">
        <f>COUNTIF('Point Totals by Grade-Gender'!A:A,'Team Points Summary'!H783)</f>
        <v>1</v>
      </c>
      <c r="J783">
        <f t="shared" si="34"/>
      </c>
    </row>
    <row r="784" spans="1:10" ht="12.75">
      <c r="A784">
        <v>40</v>
      </c>
      <c r="B784" t="s">
        <v>239</v>
      </c>
      <c r="C784">
        <v>418</v>
      </c>
      <c r="D784">
        <v>113</v>
      </c>
      <c r="E784">
        <v>138</v>
      </c>
      <c r="F784">
        <v>167</v>
      </c>
      <c r="H784" t="str">
        <f t="shared" si="33"/>
        <v>Grade 3 Boys McKernan B</v>
      </c>
      <c r="I784">
        <f>COUNTIF('Point Totals by Grade-Gender'!A:A,'Team Points Summary'!H784)</f>
        <v>1</v>
      </c>
      <c r="J784">
        <f t="shared" si="34"/>
      </c>
    </row>
    <row r="785" spans="1:10" ht="12.75">
      <c r="A785">
        <v>41</v>
      </c>
      <c r="B785" t="s">
        <v>241</v>
      </c>
      <c r="C785">
        <v>449</v>
      </c>
      <c r="D785">
        <v>78</v>
      </c>
      <c r="E785">
        <v>182</v>
      </c>
      <c r="F785">
        <v>189</v>
      </c>
      <c r="H785" t="str">
        <f t="shared" si="33"/>
        <v>Grade 3 Boys George P. Nicholson C</v>
      </c>
      <c r="I785">
        <f>COUNTIF('Point Totals by Grade-Gender'!A:A,'Team Points Summary'!H785)</f>
        <v>1</v>
      </c>
      <c r="J785">
        <f t="shared" si="34"/>
      </c>
    </row>
    <row r="786" spans="1:10" ht="12.75">
      <c r="A786">
        <v>42</v>
      </c>
      <c r="B786" t="s">
        <v>229</v>
      </c>
      <c r="C786">
        <v>455</v>
      </c>
      <c r="D786">
        <v>104</v>
      </c>
      <c r="E786">
        <v>147</v>
      </c>
      <c r="F786">
        <v>204</v>
      </c>
      <c r="H786" t="str">
        <f t="shared" si="33"/>
        <v>Grade 3 Boys Meadowlark Christian A</v>
      </c>
      <c r="I786">
        <f>COUNTIF('Point Totals by Grade-Gender'!A:A,'Team Points Summary'!H786)</f>
        <v>1</v>
      </c>
      <c r="J786">
        <f t="shared" si="34"/>
      </c>
    </row>
    <row r="787" spans="1:10" ht="12.75">
      <c r="A787">
        <v>43</v>
      </c>
      <c r="B787" t="s">
        <v>269</v>
      </c>
      <c r="C787">
        <v>493</v>
      </c>
      <c r="D787">
        <v>141</v>
      </c>
      <c r="E787">
        <v>150</v>
      </c>
      <c r="F787">
        <v>202</v>
      </c>
      <c r="H787" t="str">
        <f t="shared" si="33"/>
        <v>Grade 3 Boys Earl Buxton D</v>
      </c>
      <c r="I787">
        <f>COUNTIF('Point Totals by Grade-Gender'!A:A,'Team Points Summary'!H787)</f>
        <v>1</v>
      </c>
      <c r="J787">
        <f t="shared" si="34"/>
      </c>
    </row>
    <row r="788" spans="1:10" ht="12.75">
      <c r="A788">
        <v>44</v>
      </c>
      <c r="B788" t="s">
        <v>610</v>
      </c>
      <c r="C788">
        <v>498</v>
      </c>
      <c r="D788">
        <v>120</v>
      </c>
      <c r="E788">
        <v>145</v>
      </c>
      <c r="F788">
        <v>233</v>
      </c>
      <c r="H788" t="str">
        <f aca="true" t="shared" si="35" ref="H788:H795">CONCATENATE("Grade 3 Boys ",B788)</f>
        <v>Grade 3 Boys Fraser A</v>
      </c>
      <c r="I788">
        <f>COUNTIF('Point Totals by Grade-Gender'!A:A,'Team Points Summary'!H788)</f>
        <v>1</v>
      </c>
      <c r="J788">
        <f aca="true" t="shared" si="36" ref="J788:J811">IF(I788=0,"MISSING","")</f>
      </c>
    </row>
    <row r="789" spans="1:10" ht="12.75">
      <c r="A789">
        <v>45</v>
      </c>
      <c r="B789" t="s">
        <v>234</v>
      </c>
      <c r="C789">
        <v>499</v>
      </c>
      <c r="D789">
        <v>148</v>
      </c>
      <c r="E789">
        <v>165</v>
      </c>
      <c r="F789">
        <v>186</v>
      </c>
      <c r="H789" t="str">
        <f t="shared" si="35"/>
        <v>Grade 3 Boys Holyrood C</v>
      </c>
      <c r="I789">
        <f>COUNTIF('Point Totals by Grade-Gender'!A:A,'Team Points Summary'!H789)</f>
        <v>1</v>
      </c>
      <c r="J789">
        <f t="shared" si="36"/>
      </c>
    </row>
    <row r="790" spans="1:10" ht="12.75">
      <c r="A790">
        <v>46</v>
      </c>
      <c r="B790" t="s">
        <v>349</v>
      </c>
      <c r="C790">
        <v>502</v>
      </c>
      <c r="D790">
        <v>154</v>
      </c>
      <c r="E790">
        <v>170</v>
      </c>
      <c r="F790">
        <v>178</v>
      </c>
      <c r="H790" t="str">
        <f t="shared" si="35"/>
        <v>Grade 3 Boys Victoria B</v>
      </c>
      <c r="I790">
        <f>COUNTIF('Point Totals by Grade-Gender'!A:A,'Team Points Summary'!H790)</f>
        <v>1</v>
      </c>
      <c r="J790">
        <f t="shared" si="36"/>
      </c>
    </row>
    <row r="791" spans="1:10" ht="12.75">
      <c r="A791">
        <v>47</v>
      </c>
      <c r="B791" t="s">
        <v>611</v>
      </c>
      <c r="C791">
        <v>506</v>
      </c>
      <c r="D791">
        <v>134</v>
      </c>
      <c r="E791">
        <v>169</v>
      </c>
      <c r="F791">
        <v>203</v>
      </c>
      <c r="H791" t="str">
        <f t="shared" si="35"/>
        <v>Grade 3 Boys Michael Strembitsky C</v>
      </c>
      <c r="I791">
        <f>COUNTIF('Point Totals by Grade-Gender'!A:A,'Team Points Summary'!H791)</f>
        <v>1</v>
      </c>
      <c r="J791">
        <f t="shared" si="36"/>
      </c>
    </row>
    <row r="792" spans="1:10" ht="12.75">
      <c r="A792">
        <v>48</v>
      </c>
      <c r="B792" t="s">
        <v>213</v>
      </c>
      <c r="C792">
        <v>506</v>
      </c>
      <c r="D792">
        <v>100</v>
      </c>
      <c r="E792">
        <v>164</v>
      </c>
      <c r="F792">
        <v>242</v>
      </c>
      <c r="H792" t="str">
        <f t="shared" si="35"/>
        <v>Grade 3 Boys Johnny Bright B</v>
      </c>
      <c r="I792">
        <f>COUNTIF('Point Totals by Grade-Gender'!A:A,'Team Points Summary'!H792)</f>
        <v>1</v>
      </c>
      <c r="J792">
        <f t="shared" si="36"/>
      </c>
    </row>
    <row r="793" spans="1:10" ht="12.75">
      <c r="A793">
        <v>49</v>
      </c>
      <c r="B793" t="s">
        <v>395</v>
      </c>
      <c r="C793">
        <v>510</v>
      </c>
      <c r="D793">
        <v>162</v>
      </c>
      <c r="E793">
        <v>172</v>
      </c>
      <c r="F793">
        <v>176</v>
      </c>
      <c r="H793" t="str">
        <f t="shared" si="35"/>
        <v>Grade 3 Boys Lendrum C</v>
      </c>
      <c r="I793">
        <f>COUNTIF('Point Totals by Grade-Gender'!A:A,'Team Points Summary'!H793)</f>
        <v>1</v>
      </c>
      <c r="J793">
        <f t="shared" si="36"/>
      </c>
    </row>
    <row r="794" spans="1:10" ht="12.75">
      <c r="A794">
        <v>50</v>
      </c>
      <c r="B794" t="s">
        <v>374</v>
      </c>
      <c r="C794">
        <v>517</v>
      </c>
      <c r="D794">
        <v>142</v>
      </c>
      <c r="E794">
        <v>184</v>
      </c>
      <c r="F794">
        <v>191</v>
      </c>
      <c r="H794" t="str">
        <f t="shared" si="35"/>
        <v>Grade 3 Boys Laurier Heights C</v>
      </c>
      <c r="I794">
        <f>COUNTIF('Point Totals by Grade-Gender'!A:A,'Team Points Summary'!H794)</f>
        <v>1</v>
      </c>
      <c r="J794">
        <f t="shared" si="36"/>
      </c>
    </row>
    <row r="795" spans="1:10" ht="12.75">
      <c r="A795">
        <v>51</v>
      </c>
      <c r="B795" t="s">
        <v>219</v>
      </c>
      <c r="C795">
        <v>520</v>
      </c>
      <c r="D795">
        <v>122</v>
      </c>
      <c r="E795">
        <v>163</v>
      </c>
      <c r="F795">
        <v>235</v>
      </c>
      <c r="H795" t="str">
        <f t="shared" si="35"/>
        <v>Grade 3 Boys Suzuki Charter A</v>
      </c>
      <c r="I795">
        <f>COUNTIF('Point Totals by Grade-Gender'!A:A,'Team Points Summary'!H795)</f>
        <v>1</v>
      </c>
      <c r="J795">
        <f t="shared" si="36"/>
      </c>
    </row>
    <row r="796" spans="1:10" ht="12.75">
      <c r="A796">
        <v>52</v>
      </c>
      <c r="B796" t="s">
        <v>238</v>
      </c>
      <c r="C796">
        <v>528</v>
      </c>
      <c r="D796">
        <v>146</v>
      </c>
      <c r="E796">
        <v>160</v>
      </c>
      <c r="F796">
        <v>222</v>
      </c>
      <c r="H796" t="str">
        <f aca="true" t="shared" si="37" ref="H796:H810">CONCATENATE("Grade 3 Boys ",B796)</f>
        <v>Grade 3 Boys Rio Terrace D</v>
      </c>
      <c r="I796">
        <f>COUNTIF('Point Totals by Grade-Gender'!A:A,'Team Points Summary'!H796)</f>
        <v>1</v>
      </c>
      <c r="J796">
        <f t="shared" si="36"/>
      </c>
    </row>
    <row r="797" spans="1:10" ht="12.75">
      <c r="A797">
        <v>53</v>
      </c>
      <c r="B797" t="s">
        <v>222</v>
      </c>
      <c r="C797">
        <v>556</v>
      </c>
      <c r="D797">
        <v>158</v>
      </c>
      <c r="E797">
        <v>175</v>
      </c>
      <c r="F797">
        <v>223</v>
      </c>
      <c r="H797" t="str">
        <f t="shared" si="37"/>
        <v>Grade 3 Boys Uncas A</v>
      </c>
      <c r="I797">
        <f>COUNTIF('Point Totals by Grade-Gender'!A:A,'Team Points Summary'!H797)</f>
        <v>1</v>
      </c>
      <c r="J797">
        <f t="shared" si="36"/>
      </c>
    </row>
    <row r="798" spans="1:10" ht="12.75">
      <c r="A798">
        <v>54</v>
      </c>
      <c r="B798" t="s">
        <v>243</v>
      </c>
      <c r="C798">
        <v>572</v>
      </c>
      <c r="D798">
        <v>179</v>
      </c>
      <c r="E798">
        <v>196</v>
      </c>
      <c r="F798">
        <v>197</v>
      </c>
      <c r="H798" t="str">
        <f t="shared" si="37"/>
        <v>Grade 3 Boys Michael A. Kostek D</v>
      </c>
      <c r="I798">
        <f>COUNTIF('Point Totals by Grade-Gender'!A:A,'Team Points Summary'!H798)</f>
        <v>1</v>
      </c>
      <c r="J798">
        <f t="shared" si="36"/>
      </c>
    </row>
    <row r="799" spans="1:10" ht="12.75">
      <c r="A799">
        <v>55</v>
      </c>
      <c r="B799" t="s">
        <v>612</v>
      </c>
      <c r="C799">
        <v>581</v>
      </c>
      <c r="D799">
        <v>183</v>
      </c>
      <c r="E799">
        <v>187</v>
      </c>
      <c r="F799">
        <v>211</v>
      </c>
      <c r="H799" t="str">
        <f t="shared" si="37"/>
        <v>Grade 3 Boys Lendrum D</v>
      </c>
      <c r="I799">
        <f>COUNTIF('Point Totals by Grade-Gender'!A:A,'Team Points Summary'!H799)</f>
        <v>1</v>
      </c>
      <c r="J799">
        <f t="shared" si="36"/>
      </c>
    </row>
    <row r="800" spans="1:10" ht="12.75">
      <c r="A800">
        <v>56</v>
      </c>
      <c r="B800" t="s">
        <v>240</v>
      </c>
      <c r="C800">
        <v>595</v>
      </c>
      <c r="D800">
        <v>188</v>
      </c>
      <c r="E800">
        <v>199</v>
      </c>
      <c r="F800">
        <v>208</v>
      </c>
      <c r="H800" t="str">
        <f t="shared" si="37"/>
        <v>Grade 3 Boys Holyrood D</v>
      </c>
      <c r="I800">
        <f>COUNTIF('Point Totals by Grade-Gender'!A:A,'Team Points Summary'!H800)</f>
        <v>1</v>
      </c>
      <c r="J800">
        <f t="shared" si="36"/>
      </c>
    </row>
    <row r="801" spans="1:10" ht="12.75">
      <c r="A801">
        <v>57</v>
      </c>
      <c r="B801" t="s">
        <v>251</v>
      </c>
      <c r="C801">
        <v>606</v>
      </c>
      <c r="D801">
        <v>193</v>
      </c>
      <c r="E801">
        <v>198</v>
      </c>
      <c r="F801">
        <v>215</v>
      </c>
      <c r="H801" t="str">
        <f t="shared" si="37"/>
        <v>Grade 3 Boys McKernan C</v>
      </c>
      <c r="I801">
        <f>COUNTIF('Point Totals by Grade-Gender'!A:A,'Team Points Summary'!H801)</f>
        <v>1</v>
      </c>
      <c r="J801">
        <f t="shared" si="36"/>
      </c>
    </row>
    <row r="802" spans="1:10" ht="12.75">
      <c r="A802">
        <v>58</v>
      </c>
      <c r="B802" t="s">
        <v>290</v>
      </c>
      <c r="C802">
        <v>606</v>
      </c>
      <c r="D802">
        <v>180</v>
      </c>
      <c r="E802">
        <v>192</v>
      </c>
      <c r="F802">
        <v>234</v>
      </c>
      <c r="H802" t="str">
        <f t="shared" si="37"/>
        <v>Grade 3 Boys Kameyosek A</v>
      </c>
      <c r="I802">
        <f>COUNTIF('Point Totals by Grade-Gender'!A:A,'Team Points Summary'!H802)</f>
        <v>1</v>
      </c>
      <c r="J802">
        <f t="shared" si="36"/>
      </c>
    </row>
    <row r="803" spans="1:10" ht="12.75">
      <c r="A803">
        <v>59</v>
      </c>
      <c r="B803" t="s">
        <v>252</v>
      </c>
      <c r="C803">
        <v>627</v>
      </c>
      <c r="D803">
        <v>201</v>
      </c>
      <c r="E803">
        <v>205</v>
      </c>
      <c r="F803">
        <v>221</v>
      </c>
      <c r="H803" t="str">
        <f t="shared" si="37"/>
        <v>Grade 3 Boys Lymburn B</v>
      </c>
      <c r="I803">
        <f>COUNTIF('Point Totals by Grade-Gender'!A:A,'Team Points Summary'!H803)</f>
        <v>1</v>
      </c>
      <c r="J803">
        <f t="shared" si="36"/>
      </c>
    </row>
    <row r="804" spans="1:10" ht="12.75">
      <c r="A804">
        <v>60</v>
      </c>
      <c r="B804" t="s">
        <v>391</v>
      </c>
      <c r="C804">
        <v>645</v>
      </c>
      <c r="D804">
        <v>212</v>
      </c>
      <c r="E804">
        <v>213</v>
      </c>
      <c r="F804">
        <v>220</v>
      </c>
      <c r="H804" t="str">
        <f t="shared" si="37"/>
        <v>Grade 3 Boys Holyrood E</v>
      </c>
      <c r="I804">
        <f>COUNTIF('Point Totals by Grade-Gender'!A:A,'Team Points Summary'!H804)</f>
        <v>1</v>
      </c>
      <c r="J804">
        <f t="shared" si="36"/>
      </c>
    </row>
    <row r="805" spans="1:10" ht="12.75">
      <c r="A805">
        <v>61</v>
      </c>
      <c r="B805" t="s">
        <v>613</v>
      </c>
      <c r="C805">
        <v>651</v>
      </c>
      <c r="D805">
        <v>216</v>
      </c>
      <c r="E805">
        <v>217</v>
      </c>
      <c r="F805">
        <v>218</v>
      </c>
      <c r="H805" t="str">
        <f t="shared" si="37"/>
        <v>Grade 3 Boys Lendrum E</v>
      </c>
      <c r="I805">
        <f>COUNTIF('Point Totals by Grade-Gender'!A:A,'Team Points Summary'!H805)</f>
        <v>1</v>
      </c>
      <c r="J805">
        <f t="shared" si="36"/>
      </c>
    </row>
    <row r="806" spans="1:10" ht="12.75">
      <c r="A806">
        <v>62</v>
      </c>
      <c r="B806" t="s">
        <v>260</v>
      </c>
      <c r="C806">
        <v>652</v>
      </c>
      <c r="D806">
        <v>207</v>
      </c>
      <c r="E806">
        <v>209</v>
      </c>
      <c r="F806">
        <v>236</v>
      </c>
      <c r="H806" t="str">
        <f t="shared" si="37"/>
        <v>Grade 3 Boys Strathcona Christian Ac B</v>
      </c>
      <c r="I806">
        <f>COUNTIF('Point Totals by Grade-Gender'!A:A,'Team Points Summary'!H806)</f>
        <v>1</v>
      </c>
      <c r="J806">
        <f t="shared" si="36"/>
      </c>
    </row>
    <row r="807" spans="1:10" ht="12.75">
      <c r="A807">
        <v>63</v>
      </c>
      <c r="B807" t="s">
        <v>375</v>
      </c>
      <c r="C807">
        <v>683</v>
      </c>
      <c r="D807">
        <v>206</v>
      </c>
      <c r="E807">
        <v>238</v>
      </c>
      <c r="F807">
        <v>239</v>
      </c>
      <c r="H807" t="str">
        <f t="shared" si="37"/>
        <v>Grade 3 Boys Meadowlark Christian B</v>
      </c>
      <c r="I807">
        <f>COUNTIF('Point Totals by Grade-Gender'!A:A,'Team Points Summary'!H807)</f>
        <v>1</v>
      </c>
      <c r="J807">
        <f t="shared" si="36"/>
      </c>
    </row>
    <row r="808" spans="1:10" ht="12.75">
      <c r="A808">
        <v>64</v>
      </c>
      <c r="B808" t="s">
        <v>396</v>
      </c>
      <c r="C808">
        <v>690</v>
      </c>
      <c r="D808">
        <v>219</v>
      </c>
      <c r="E808">
        <v>228</v>
      </c>
      <c r="F808">
        <v>243</v>
      </c>
      <c r="H808" t="str">
        <f t="shared" si="37"/>
        <v>Grade 3 Boys George P. Nicholson D</v>
      </c>
      <c r="I808">
        <f>COUNTIF('Point Totals by Grade-Gender'!A:A,'Team Points Summary'!H808)</f>
        <v>1</v>
      </c>
      <c r="J808">
        <f t="shared" si="36"/>
      </c>
    </row>
    <row r="809" spans="1:10" ht="12.75">
      <c r="A809">
        <v>65</v>
      </c>
      <c r="B809" t="s">
        <v>279</v>
      </c>
      <c r="C809">
        <v>696</v>
      </c>
      <c r="D809">
        <v>225</v>
      </c>
      <c r="E809">
        <v>226</v>
      </c>
      <c r="F809">
        <v>245</v>
      </c>
      <c r="H809" t="str">
        <f t="shared" si="37"/>
        <v>Grade 3 Boys Earl Buxton E</v>
      </c>
      <c r="I809">
        <f>COUNTIF('Point Totals by Grade-Gender'!A:A,'Team Points Summary'!H809)</f>
        <v>1</v>
      </c>
      <c r="J809">
        <f t="shared" si="36"/>
      </c>
    </row>
    <row r="810" spans="1:10" ht="12.75">
      <c r="A810">
        <v>66</v>
      </c>
      <c r="B810" t="s">
        <v>393</v>
      </c>
      <c r="C810">
        <v>705</v>
      </c>
      <c r="D810">
        <v>224</v>
      </c>
      <c r="E810">
        <v>240</v>
      </c>
      <c r="F810">
        <v>241</v>
      </c>
      <c r="H810" t="str">
        <f t="shared" si="37"/>
        <v>Grade 3 Boys Lymburn C</v>
      </c>
      <c r="I810">
        <f>COUNTIF('Point Totals by Grade-Gender'!A:A,'Team Points Summary'!H810)</f>
        <v>1</v>
      </c>
      <c r="J810">
        <f t="shared" si="36"/>
      </c>
    </row>
    <row r="811" spans="3:10" ht="12.75">
      <c r="C811">
        <f>SUM(C745:C810)</f>
        <v>23834</v>
      </c>
      <c r="H811" s="1" t="s">
        <v>104</v>
      </c>
      <c r="I811">
        <f>COUNTIF('Point Totals by Grade-Gender'!A:A,'Team Points Summary'!H811)</f>
        <v>1</v>
      </c>
      <c r="J811">
        <f t="shared" si="36"/>
      </c>
    </row>
    <row r="813" ht="12.75">
      <c r="A813" s="1" t="s">
        <v>604</v>
      </c>
    </row>
    <row r="814" spans="1:10" ht="12.75">
      <c r="A814">
        <v>1</v>
      </c>
      <c r="B814" t="s">
        <v>211</v>
      </c>
      <c r="C814">
        <v>47</v>
      </c>
      <c r="D814">
        <v>8</v>
      </c>
      <c r="E814">
        <v>10</v>
      </c>
      <c r="F814">
        <v>29</v>
      </c>
      <c r="H814" t="str">
        <f aca="true" t="shared" si="38" ref="H814:H825">CONCATENATE("Grade 4 Girls ",B814)</f>
        <v>Grade 4 Girls Holyrood A</v>
      </c>
      <c r="I814">
        <f>COUNTIF('Point Totals by Grade-Gender'!A:A,'Team Points Summary'!H814)</f>
        <v>1</v>
      </c>
      <c r="J814">
        <f aca="true" t="shared" si="39" ref="J814:J825">IF(I814=0,"MISSING","")</f>
      </c>
    </row>
    <row r="815" spans="1:10" ht="12.75">
      <c r="A815">
        <v>2</v>
      </c>
      <c r="B815" t="s">
        <v>202</v>
      </c>
      <c r="C815">
        <v>51</v>
      </c>
      <c r="D815">
        <v>2</v>
      </c>
      <c r="E815">
        <v>21</v>
      </c>
      <c r="F815">
        <v>28</v>
      </c>
      <c r="H815" t="str">
        <f t="shared" si="38"/>
        <v>Grade 4 Girls Windsor Park A</v>
      </c>
      <c r="I815">
        <f>COUNTIF('Point Totals by Grade-Gender'!A:A,'Team Points Summary'!H815)</f>
        <v>1</v>
      </c>
      <c r="J815">
        <f t="shared" si="39"/>
      </c>
    </row>
    <row r="816" spans="1:10" ht="12.75">
      <c r="A816">
        <v>3</v>
      </c>
      <c r="B816" t="s">
        <v>231</v>
      </c>
      <c r="C816">
        <v>58</v>
      </c>
      <c r="D816">
        <v>4</v>
      </c>
      <c r="E816">
        <v>17</v>
      </c>
      <c r="F816">
        <v>37</v>
      </c>
      <c r="H816" t="str">
        <f t="shared" si="38"/>
        <v>Grade 4 Girls Earl Buxton A</v>
      </c>
      <c r="I816">
        <f>COUNTIF('Point Totals by Grade-Gender'!A:A,'Team Points Summary'!H816)</f>
        <v>1</v>
      </c>
      <c r="J816">
        <f t="shared" si="39"/>
      </c>
    </row>
    <row r="817" spans="1:10" ht="12.75">
      <c r="A817">
        <v>4</v>
      </c>
      <c r="B817" t="s">
        <v>225</v>
      </c>
      <c r="C817">
        <v>68</v>
      </c>
      <c r="D817">
        <v>11</v>
      </c>
      <c r="E817">
        <v>15</v>
      </c>
      <c r="F817">
        <v>42</v>
      </c>
      <c r="H817" t="str">
        <f t="shared" si="38"/>
        <v>Grade 4 Girls Strathcona Christian Ac A</v>
      </c>
      <c r="I817">
        <f>COUNTIF('Point Totals by Grade-Gender'!A:A,'Team Points Summary'!H817)</f>
        <v>1</v>
      </c>
      <c r="J817">
        <f t="shared" si="39"/>
      </c>
    </row>
    <row r="818" spans="1:10" ht="12.75">
      <c r="A818">
        <v>5</v>
      </c>
      <c r="B818" t="s">
        <v>199</v>
      </c>
      <c r="C818">
        <v>69</v>
      </c>
      <c r="D818">
        <v>12</v>
      </c>
      <c r="E818">
        <v>19</v>
      </c>
      <c r="F818">
        <v>38</v>
      </c>
      <c r="H818" t="str">
        <f t="shared" si="38"/>
        <v>Grade 4 Girls Michael A. Kostek A</v>
      </c>
      <c r="I818">
        <f>COUNTIF('Point Totals by Grade-Gender'!A:A,'Team Points Summary'!H818)</f>
        <v>1</v>
      </c>
      <c r="J818">
        <f t="shared" si="39"/>
      </c>
    </row>
    <row r="819" spans="1:10" ht="12.75">
      <c r="A819">
        <v>6</v>
      </c>
      <c r="B819" t="s">
        <v>283</v>
      </c>
      <c r="C819">
        <v>80</v>
      </c>
      <c r="D819">
        <v>5</v>
      </c>
      <c r="E819">
        <v>26</v>
      </c>
      <c r="F819">
        <v>49</v>
      </c>
      <c r="H819" t="str">
        <f t="shared" si="38"/>
        <v>Grade 4 Girls Mundare A</v>
      </c>
      <c r="I819">
        <f>COUNTIF('Point Totals by Grade-Gender'!A:A,'Team Points Summary'!H819)</f>
        <v>1</v>
      </c>
      <c r="J819">
        <f t="shared" si="39"/>
      </c>
    </row>
    <row r="820" spans="1:10" ht="12.75">
      <c r="A820">
        <v>7</v>
      </c>
      <c r="B820" t="s">
        <v>376</v>
      </c>
      <c r="C820">
        <v>83</v>
      </c>
      <c r="D820">
        <v>14</v>
      </c>
      <c r="E820">
        <v>34</v>
      </c>
      <c r="F820">
        <v>35</v>
      </c>
      <c r="H820" t="str">
        <f t="shared" si="38"/>
        <v>Grade 4 Girls Esther Starkman A</v>
      </c>
      <c r="I820">
        <f>COUNTIF('Point Totals by Grade-Gender'!A:A,'Team Points Summary'!H820)</f>
        <v>1</v>
      </c>
      <c r="J820">
        <f t="shared" si="39"/>
      </c>
    </row>
    <row r="821" spans="1:10" ht="12.75">
      <c r="A821">
        <v>8</v>
      </c>
      <c r="B821" t="s">
        <v>285</v>
      </c>
      <c r="C821">
        <v>97</v>
      </c>
      <c r="D821">
        <v>20</v>
      </c>
      <c r="E821">
        <v>33</v>
      </c>
      <c r="F821">
        <v>44</v>
      </c>
      <c r="H821" t="str">
        <f t="shared" si="38"/>
        <v>Grade 4 Girls Westglen A</v>
      </c>
      <c r="I821">
        <f>COUNTIF('Point Totals by Grade-Gender'!A:A,'Team Points Summary'!H821)</f>
        <v>1</v>
      </c>
      <c r="J821">
        <f t="shared" si="39"/>
      </c>
    </row>
    <row r="822" spans="1:10" ht="12.75">
      <c r="A822">
        <v>9</v>
      </c>
      <c r="B822" t="s">
        <v>221</v>
      </c>
      <c r="C822">
        <v>104</v>
      </c>
      <c r="D822">
        <v>16</v>
      </c>
      <c r="E822">
        <v>27</v>
      </c>
      <c r="F822">
        <v>61</v>
      </c>
      <c r="H822" t="str">
        <f t="shared" si="38"/>
        <v>Grade 4 Girls Michael Strembitsky A</v>
      </c>
      <c r="I822">
        <f>COUNTIF('Point Totals by Grade-Gender'!A:A,'Team Points Summary'!H822)</f>
        <v>1</v>
      </c>
      <c r="J822">
        <f t="shared" si="39"/>
      </c>
    </row>
    <row r="823" spans="1:10" ht="12.75">
      <c r="A823">
        <v>10</v>
      </c>
      <c r="B823" t="s">
        <v>256</v>
      </c>
      <c r="C823">
        <v>127</v>
      </c>
      <c r="D823">
        <v>9</v>
      </c>
      <c r="E823">
        <v>43</v>
      </c>
      <c r="F823">
        <v>75</v>
      </c>
      <c r="H823" t="str">
        <f t="shared" si="38"/>
        <v>Grade 4 Girls George H. Luck A</v>
      </c>
      <c r="I823">
        <f>COUNTIF('Point Totals by Grade-Gender'!A:A,'Team Points Summary'!H823)</f>
        <v>1</v>
      </c>
      <c r="J823">
        <f t="shared" si="39"/>
      </c>
    </row>
    <row r="824" spans="1:10" ht="12.75">
      <c r="A824">
        <v>11</v>
      </c>
      <c r="B824" t="s">
        <v>209</v>
      </c>
      <c r="C824">
        <v>132</v>
      </c>
      <c r="D824">
        <v>6</v>
      </c>
      <c r="E824">
        <v>54</v>
      </c>
      <c r="F824">
        <v>72</v>
      </c>
      <c r="H824" t="str">
        <f t="shared" si="38"/>
        <v>Grade 4 Girls Brander Gardens A</v>
      </c>
      <c r="I824">
        <f>COUNTIF('Point Totals by Grade-Gender'!A:A,'Team Points Summary'!H824)</f>
        <v>1</v>
      </c>
      <c r="J824">
        <f t="shared" si="39"/>
      </c>
    </row>
    <row r="825" spans="1:10" ht="12.75">
      <c r="A825">
        <v>12</v>
      </c>
      <c r="B825" t="s">
        <v>348</v>
      </c>
      <c r="C825">
        <v>141</v>
      </c>
      <c r="D825">
        <v>23</v>
      </c>
      <c r="E825">
        <v>53</v>
      </c>
      <c r="F825">
        <v>65</v>
      </c>
      <c r="H825" t="str">
        <f t="shared" si="38"/>
        <v>Grade 4 Girls Major General Griesbach A</v>
      </c>
      <c r="I825">
        <f>COUNTIF('Point Totals by Grade-Gender'!A:A,'Team Points Summary'!H825)</f>
        <v>1</v>
      </c>
      <c r="J825">
        <f t="shared" si="39"/>
      </c>
    </row>
    <row r="826" spans="1:10" ht="12.75">
      <c r="A826">
        <v>13</v>
      </c>
      <c r="B826" t="s">
        <v>287</v>
      </c>
      <c r="C826">
        <v>149</v>
      </c>
      <c r="D826">
        <v>41</v>
      </c>
      <c r="E826">
        <v>45</v>
      </c>
      <c r="F826">
        <v>63</v>
      </c>
      <c r="H826" t="str">
        <f aca="true" t="shared" si="40" ref="H826:H852">CONCATENATE("Grade 4 Girls ",B826)</f>
        <v>Grade 4 Girls Meadowlark A</v>
      </c>
      <c r="I826">
        <f>COUNTIF('Point Totals by Grade-Gender'!A:A,'Team Points Summary'!H826)</f>
        <v>1</v>
      </c>
      <c r="J826">
        <f aca="true" t="shared" si="41" ref="J826:J852">IF(I826=0,"MISSING","")</f>
      </c>
    </row>
    <row r="827" spans="1:10" ht="12.75">
      <c r="A827">
        <v>14</v>
      </c>
      <c r="B827" t="s">
        <v>347</v>
      </c>
      <c r="C827">
        <v>169</v>
      </c>
      <c r="D827">
        <v>25</v>
      </c>
      <c r="E827">
        <v>51</v>
      </c>
      <c r="F827">
        <v>93</v>
      </c>
      <c r="H827" t="str">
        <f t="shared" si="40"/>
        <v>Grade 4 Girls Victoria A</v>
      </c>
      <c r="I827">
        <f>COUNTIF('Point Totals by Grade-Gender'!A:A,'Team Points Summary'!H827)</f>
        <v>1</v>
      </c>
      <c r="J827">
        <f t="shared" si="41"/>
      </c>
    </row>
    <row r="828" spans="1:10" ht="12.75">
      <c r="A828">
        <v>15</v>
      </c>
      <c r="B828" t="s">
        <v>248</v>
      </c>
      <c r="C828">
        <v>178</v>
      </c>
      <c r="D828">
        <v>47</v>
      </c>
      <c r="E828">
        <v>52</v>
      </c>
      <c r="F828">
        <v>79</v>
      </c>
      <c r="H828" t="str">
        <f t="shared" si="40"/>
        <v>Grade 4 Girls Earl Buxton B</v>
      </c>
      <c r="I828">
        <f>COUNTIF('Point Totals by Grade-Gender'!A:A,'Team Points Summary'!H828)</f>
        <v>1</v>
      </c>
      <c r="J828">
        <f t="shared" si="41"/>
      </c>
    </row>
    <row r="829" spans="1:10" ht="12.75">
      <c r="A829">
        <v>16</v>
      </c>
      <c r="B829" t="s">
        <v>260</v>
      </c>
      <c r="C829">
        <v>199</v>
      </c>
      <c r="D829">
        <v>46</v>
      </c>
      <c r="E829">
        <v>69</v>
      </c>
      <c r="F829">
        <v>84</v>
      </c>
      <c r="H829" t="str">
        <f t="shared" si="40"/>
        <v>Grade 4 Girls Strathcona Christian Ac B</v>
      </c>
      <c r="I829">
        <f>COUNTIF('Point Totals by Grade-Gender'!A:A,'Team Points Summary'!H829)</f>
        <v>1</v>
      </c>
      <c r="J829">
        <f t="shared" si="41"/>
      </c>
    </row>
    <row r="830" spans="1:10" ht="12.75">
      <c r="A830">
        <v>17</v>
      </c>
      <c r="B830" t="s">
        <v>254</v>
      </c>
      <c r="C830">
        <v>214</v>
      </c>
      <c r="D830">
        <v>56</v>
      </c>
      <c r="E830">
        <v>76</v>
      </c>
      <c r="F830">
        <v>82</v>
      </c>
      <c r="H830" t="str">
        <f t="shared" si="40"/>
        <v>Grade 4 Girls Wes Hosford A</v>
      </c>
      <c r="I830">
        <f>COUNTIF('Point Totals by Grade-Gender'!A:A,'Team Points Summary'!H830)</f>
        <v>1</v>
      </c>
      <c r="J830">
        <f t="shared" si="41"/>
      </c>
    </row>
    <row r="831" spans="1:10" ht="12.75">
      <c r="A831">
        <v>18</v>
      </c>
      <c r="B831" t="s">
        <v>208</v>
      </c>
      <c r="C831">
        <v>218</v>
      </c>
      <c r="D831">
        <v>71</v>
      </c>
      <c r="E831">
        <v>73</v>
      </c>
      <c r="F831">
        <v>74</v>
      </c>
      <c r="H831" t="str">
        <f t="shared" si="40"/>
        <v>Grade 4 Girls Edmonton Christian West A</v>
      </c>
      <c r="I831">
        <f>COUNTIF('Point Totals by Grade-Gender'!A:A,'Team Points Summary'!H831)</f>
        <v>1</v>
      </c>
      <c r="J831">
        <f t="shared" si="41"/>
      </c>
    </row>
    <row r="832" spans="1:10" ht="12.75">
      <c r="A832">
        <v>19</v>
      </c>
      <c r="B832" t="s">
        <v>273</v>
      </c>
      <c r="C832">
        <v>223</v>
      </c>
      <c r="D832">
        <v>13</v>
      </c>
      <c r="E832">
        <v>86</v>
      </c>
      <c r="F832">
        <v>124</v>
      </c>
      <c r="H832" t="str">
        <f t="shared" si="40"/>
        <v>Grade 4 Girls Westbrook A</v>
      </c>
      <c r="I832">
        <f>COUNTIF('Point Totals by Grade-Gender'!A:A,'Team Points Summary'!H832)</f>
        <v>1</v>
      </c>
      <c r="J832">
        <f t="shared" si="41"/>
      </c>
    </row>
    <row r="833" spans="1:10" ht="12.75">
      <c r="A833">
        <v>20</v>
      </c>
      <c r="B833" t="s">
        <v>371</v>
      </c>
      <c r="C833">
        <v>234</v>
      </c>
      <c r="D833">
        <v>66</v>
      </c>
      <c r="E833">
        <v>67</v>
      </c>
      <c r="F833">
        <v>101</v>
      </c>
      <c r="H833" t="str">
        <f t="shared" si="40"/>
        <v>Grade 4 Girls Laurier Heights A</v>
      </c>
      <c r="I833">
        <f>COUNTIF('Point Totals by Grade-Gender'!A:A,'Team Points Summary'!H833)</f>
        <v>1</v>
      </c>
      <c r="J833">
        <f t="shared" si="41"/>
      </c>
    </row>
    <row r="834" spans="1:10" ht="12.75">
      <c r="A834">
        <v>21</v>
      </c>
      <c r="B834" t="s">
        <v>207</v>
      </c>
      <c r="C834">
        <v>243</v>
      </c>
      <c r="D834">
        <v>30</v>
      </c>
      <c r="E834">
        <v>106</v>
      </c>
      <c r="F834">
        <v>107</v>
      </c>
      <c r="H834" t="str">
        <f t="shared" si="40"/>
        <v>Grade 4 Girls Parkallen A</v>
      </c>
      <c r="I834">
        <f>COUNTIF('Point Totals by Grade-Gender'!A:A,'Team Points Summary'!H834)</f>
        <v>1</v>
      </c>
      <c r="J834">
        <f t="shared" si="41"/>
      </c>
    </row>
    <row r="835" spans="1:10" ht="12.75">
      <c r="A835">
        <v>22</v>
      </c>
      <c r="B835" t="s">
        <v>257</v>
      </c>
      <c r="C835">
        <v>243</v>
      </c>
      <c r="D835">
        <v>78</v>
      </c>
      <c r="E835">
        <v>80</v>
      </c>
      <c r="F835">
        <v>85</v>
      </c>
      <c r="H835" t="str">
        <f t="shared" si="40"/>
        <v>Grade 4 Girls Centennial A</v>
      </c>
      <c r="I835">
        <f>COUNTIF('Point Totals by Grade-Gender'!A:A,'Team Points Summary'!H835)</f>
        <v>1</v>
      </c>
      <c r="J835">
        <f t="shared" si="41"/>
      </c>
    </row>
    <row r="836" spans="1:10" ht="12.75">
      <c r="A836">
        <v>23</v>
      </c>
      <c r="B836" t="s">
        <v>214</v>
      </c>
      <c r="C836">
        <v>262</v>
      </c>
      <c r="D836">
        <v>83</v>
      </c>
      <c r="E836">
        <v>88</v>
      </c>
      <c r="F836">
        <v>91</v>
      </c>
      <c r="H836" t="str">
        <f t="shared" si="40"/>
        <v>Grade 4 Girls Michael A. Kostek B</v>
      </c>
      <c r="I836">
        <f>COUNTIF('Point Totals by Grade-Gender'!A:A,'Team Points Summary'!H836)</f>
        <v>1</v>
      </c>
      <c r="J836">
        <f t="shared" si="41"/>
      </c>
    </row>
    <row r="837" spans="1:10" ht="12.75">
      <c r="A837">
        <v>24</v>
      </c>
      <c r="B837" t="s">
        <v>378</v>
      </c>
      <c r="C837">
        <v>264</v>
      </c>
      <c r="D837">
        <v>57</v>
      </c>
      <c r="E837">
        <v>81</v>
      </c>
      <c r="F837">
        <v>126</v>
      </c>
      <c r="H837" t="str">
        <f t="shared" si="40"/>
        <v>Grade 4 Girls Esther Starkman B</v>
      </c>
      <c r="I837">
        <f>COUNTIF('Point Totals by Grade-Gender'!A:A,'Team Points Summary'!H837)</f>
        <v>1</v>
      </c>
      <c r="J837">
        <f t="shared" si="41"/>
      </c>
    </row>
    <row r="838" spans="1:10" ht="12.75">
      <c r="A838">
        <v>25</v>
      </c>
      <c r="B838" t="s">
        <v>255</v>
      </c>
      <c r="C838">
        <v>267</v>
      </c>
      <c r="D838">
        <v>18</v>
      </c>
      <c r="E838">
        <v>102</v>
      </c>
      <c r="F838">
        <v>147</v>
      </c>
      <c r="H838" t="str">
        <f t="shared" si="40"/>
        <v>Grade 4 Girls Garneau A</v>
      </c>
      <c r="I838">
        <f>COUNTIF('Point Totals by Grade-Gender'!A:A,'Team Points Summary'!H838)</f>
        <v>1</v>
      </c>
      <c r="J838">
        <f t="shared" si="41"/>
      </c>
    </row>
    <row r="839" spans="1:10" ht="12.75">
      <c r="A839">
        <v>26</v>
      </c>
      <c r="B839" t="s">
        <v>204</v>
      </c>
      <c r="C839">
        <v>274</v>
      </c>
      <c r="D839">
        <v>31</v>
      </c>
      <c r="E839">
        <v>90</v>
      </c>
      <c r="F839">
        <v>153</v>
      </c>
      <c r="H839" t="str">
        <f t="shared" si="40"/>
        <v>Grade 4 Girls Johnny Bright A</v>
      </c>
      <c r="I839">
        <f>COUNTIF('Point Totals by Grade-Gender'!A:A,'Team Points Summary'!H839)</f>
        <v>1</v>
      </c>
      <c r="J839">
        <f t="shared" si="41"/>
      </c>
    </row>
    <row r="840" spans="1:10" ht="12.75">
      <c r="A840">
        <v>27</v>
      </c>
      <c r="B840" t="s">
        <v>205</v>
      </c>
      <c r="C840">
        <v>276</v>
      </c>
      <c r="D840">
        <v>39</v>
      </c>
      <c r="E840">
        <v>115</v>
      </c>
      <c r="F840">
        <v>122</v>
      </c>
      <c r="H840" t="str">
        <f t="shared" si="40"/>
        <v>Grade 4 Girls Rio Terrace A</v>
      </c>
      <c r="I840">
        <f>COUNTIF('Point Totals by Grade-Gender'!A:A,'Team Points Summary'!H840)</f>
        <v>1</v>
      </c>
      <c r="J840">
        <f t="shared" si="41"/>
      </c>
    </row>
    <row r="841" spans="1:10" ht="12.75">
      <c r="A841">
        <v>28</v>
      </c>
      <c r="B841" t="s">
        <v>253</v>
      </c>
      <c r="C841">
        <v>277</v>
      </c>
      <c r="D841">
        <v>68</v>
      </c>
      <c r="E841">
        <v>104</v>
      </c>
      <c r="F841">
        <v>105</v>
      </c>
      <c r="H841" t="str">
        <f t="shared" si="40"/>
        <v>Grade 4 Girls Patricia Heights A</v>
      </c>
      <c r="I841">
        <f>COUNTIF('Point Totals by Grade-Gender'!A:A,'Team Points Summary'!H841)</f>
        <v>1</v>
      </c>
      <c r="J841">
        <f t="shared" si="41"/>
      </c>
    </row>
    <row r="842" spans="1:10" ht="12.75">
      <c r="A842">
        <v>29</v>
      </c>
      <c r="B842" t="s">
        <v>223</v>
      </c>
      <c r="C842">
        <v>283</v>
      </c>
      <c r="D842">
        <v>58</v>
      </c>
      <c r="E842">
        <v>112</v>
      </c>
      <c r="F842">
        <v>113</v>
      </c>
      <c r="H842" t="str">
        <f t="shared" si="40"/>
        <v>Grade 4 Girls Holyrood B</v>
      </c>
      <c r="I842">
        <f>COUNTIF('Point Totals by Grade-Gender'!A:A,'Team Points Summary'!H842)</f>
        <v>1</v>
      </c>
      <c r="J842">
        <f t="shared" si="41"/>
      </c>
    </row>
    <row r="843" spans="1:10" ht="12.75">
      <c r="A843">
        <v>30</v>
      </c>
      <c r="B843" t="s">
        <v>267</v>
      </c>
      <c r="C843">
        <v>298</v>
      </c>
      <c r="D843">
        <v>87</v>
      </c>
      <c r="E843">
        <v>103</v>
      </c>
      <c r="F843">
        <v>108</v>
      </c>
      <c r="H843" t="str">
        <f t="shared" si="40"/>
        <v>Grade 4 Girls Earl Buxton C</v>
      </c>
      <c r="I843">
        <f>COUNTIF('Point Totals by Grade-Gender'!A:A,'Team Points Summary'!H843)</f>
        <v>1</v>
      </c>
      <c r="J843">
        <f t="shared" si="41"/>
      </c>
    </row>
    <row r="844" spans="1:10" ht="12.75">
      <c r="A844">
        <v>31</v>
      </c>
      <c r="B844" t="s">
        <v>261</v>
      </c>
      <c r="C844">
        <v>299</v>
      </c>
      <c r="D844">
        <v>94</v>
      </c>
      <c r="E844">
        <v>95</v>
      </c>
      <c r="F844">
        <v>110</v>
      </c>
      <c r="H844" t="str">
        <f t="shared" si="40"/>
        <v>Grade 4 Girls George H. Luck B</v>
      </c>
      <c r="I844">
        <f>COUNTIF('Point Totals by Grade-Gender'!A:A,'Team Points Summary'!H844)</f>
        <v>1</v>
      </c>
      <c r="J844">
        <f t="shared" si="41"/>
      </c>
    </row>
    <row r="845" spans="1:10" ht="12.75">
      <c r="A845">
        <v>32</v>
      </c>
      <c r="B845" t="s">
        <v>222</v>
      </c>
      <c r="C845">
        <v>299</v>
      </c>
      <c r="D845">
        <v>62</v>
      </c>
      <c r="E845">
        <v>118</v>
      </c>
      <c r="F845">
        <v>119</v>
      </c>
      <c r="H845" t="str">
        <f t="shared" si="40"/>
        <v>Grade 4 Girls Uncas A</v>
      </c>
      <c r="I845">
        <f>COUNTIF('Point Totals by Grade-Gender'!A:A,'Team Points Summary'!H845)</f>
        <v>1</v>
      </c>
      <c r="J845">
        <f t="shared" si="41"/>
      </c>
    </row>
    <row r="846" spans="1:10" ht="12.75">
      <c r="A846">
        <v>33</v>
      </c>
      <c r="B846" t="s">
        <v>372</v>
      </c>
      <c r="C846">
        <v>300</v>
      </c>
      <c r="D846">
        <v>50</v>
      </c>
      <c r="E846">
        <v>96</v>
      </c>
      <c r="F846">
        <v>154</v>
      </c>
      <c r="H846" t="str">
        <f t="shared" si="40"/>
        <v>Grade 4 Girls Holy Cross A</v>
      </c>
      <c r="I846">
        <f>COUNTIF('Point Totals by Grade-Gender'!A:A,'Team Points Summary'!H846)</f>
        <v>1</v>
      </c>
      <c r="J846">
        <f t="shared" si="41"/>
      </c>
    </row>
    <row r="847" spans="1:10" ht="12.75">
      <c r="A847">
        <v>34</v>
      </c>
      <c r="B847" t="s">
        <v>215</v>
      </c>
      <c r="C847">
        <v>340</v>
      </c>
      <c r="D847">
        <v>59</v>
      </c>
      <c r="E847">
        <v>132</v>
      </c>
      <c r="F847">
        <v>149</v>
      </c>
      <c r="H847" t="str">
        <f t="shared" si="40"/>
        <v>Grade 4 Girls Crawford Plains A</v>
      </c>
      <c r="I847">
        <f>COUNTIF('Point Totals by Grade-Gender'!A:A,'Team Points Summary'!H847)</f>
        <v>1</v>
      </c>
      <c r="J847">
        <f t="shared" si="41"/>
      </c>
    </row>
    <row r="848" spans="1:10" ht="12.75">
      <c r="A848">
        <v>35</v>
      </c>
      <c r="B848" t="s">
        <v>399</v>
      </c>
      <c r="C848">
        <v>363</v>
      </c>
      <c r="D848">
        <v>70</v>
      </c>
      <c r="E848">
        <v>111</v>
      </c>
      <c r="F848">
        <v>182</v>
      </c>
      <c r="H848" t="str">
        <f t="shared" si="40"/>
        <v>Grade 4 Girls Meadowlark B</v>
      </c>
      <c r="I848">
        <f>COUNTIF('Point Totals by Grade-Gender'!A:A,'Team Points Summary'!H848)</f>
        <v>1</v>
      </c>
      <c r="J848">
        <f t="shared" si="41"/>
      </c>
    </row>
    <row r="849" spans="1:10" ht="12.75">
      <c r="A849">
        <v>36</v>
      </c>
      <c r="B849" t="s">
        <v>614</v>
      </c>
      <c r="C849">
        <v>366</v>
      </c>
      <c r="D849">
        <v>89</v>
      </c>
      <c r="E849">
        <v>99</v>
      </c>
      <c r="F849">
        <v>178</v>
      </c>
      <c r="H849" t="str">
        <f t="shared" si="40"/>
        <v>Grade 4 Girls Dunluce A</v>
      </c>
      <c r="I849">
        <f>COUNTIF('Point Totals by Grade-Gender'!A:A,'Team Points Summary'!H849)</f>
        <v>1</v>
      </c>
      <c r="J849">
        <f t="shared" si="41"/>
      </c>
    </row>
    <row r="850" spans="1:10" ht="12.75">
      <c r="A850">
        <v>37</v>
      </c>
      <c r="B850" t="s">
        <v>210</v>
      </c>
      <c r="C850">
        <v>376</v>
      </c>
      <c r="D850">
        <v>97</v>
      </c>
      <c r="E850">
        <v>114</v>
      </c>
      <c r="F850">
        <v>165</v>
      </c>
      <c r="H850" t="str">
        <f t="shared" si="40"/>
        <v>Grade 4 Girls Windsor Park B</v>
      </c>
      <c r="I850">
        <f>COUNTIF('Point Totals by Grade-Gender'!A:A,'Team Points Summary'!H850)</f>
        <v>1</v>
      </c>
      <c r="J850">
        <f t="shared" si="41"/>
      </c>
    </row>
    <row r="851" spans="1:10" ht="12.75">
      <c r="A851">
        <v>38</v>
      </c>
      <c r="B851" t="s">
        <v>290</v>
      </c>
      <c r="C851">
        <v>390</v>
      </c>
      <c r="D851">
        <v>120</v>
      </c>
      <c r="E851">
        <v>125</v>
      </c>
      <c r="F851">
        <v>145</v>
      </c>
      <c r="H851" t="str">
        <f t="shared" si="40"/>
        <v>Grade 4 Girls Kameyosek A</v>
      </c>
      <c r="I851">
        <f>COUNTIF('Point Totals by Grade-Gender'!A:A,'Team Points Summary'!H851)</f>
        <v>1</v>
      </c>
      <c r="J851">
        <f t="shared" si="41"/>
      </c>
    </row>
    <row r="852" spans="1:10" ht="12.75">
      <c r="A852">
        <v>39</v>
      </c>
      <c r="B852" t="s">
        <v>373</v>
      </c>
      <c r="C852">
        <v>393</v>
      </c>
      <c r="D852">
        <v>127</v>
      </c>
      <c r="E852">
        <v>128</v>
      </c>
      <c r="F852">
        <v>138</v>
      </c>
      <c r="H852" t="str">
        <f t="shared" si="40"/>
        <v>Grade 4 Girls Laurier Heights B</v>
      </c>
      <c r="I852">
        <f>COUNTIF('Point Totals by Grade-Gender'!A:A,'Team Points Summary'!H852)</f>
        <v>1</v>
      </c>
      <c r="J852">
        <f t="shared" si="41"/>
      </c>
    </row>
    <row r="853" spans="1:10" ht="12.75">
      <c r="A853">
        <v>40</v>
      </c>
      <c r="B853" t="s">
        <v>269</v>
      </c>
      <c r="C853">
        <v>403</v>
      </c>
      <c r="D853">
        <v>133</v>
      </c>
      <c r="E853">
        <v>134</v>
      </c>
      <c r="F853">
        <v>136</v>
      </c>
      <c r="H853" t="str">
        <f aca="true" t="shared" si="42" ref="H853:H863">CONCATENATE("Grade 4 Girls ",B853)</f>
        <v>Grade 4 Girls Earl Buxton D</v>
      </c>
      <c r="I853">
        <f>COUNTIF('Point Totals by Grade-Gender'!A:A,'Team Points Summary'!H853)</f>
        <v>1</v>
      </c>
      <c r="J853">
        <f aca="true" t="shared" si="43" ref="J853:J863">IF(I853=0,"MISSING","")</f>
      </c>
    </row>
    <row r="854" spans="1:10" ht="12.75">
      <c r="A854">
        <v>41</v>
      </c>
      <c r="B854" t="s">
        <v>615</v>
      </c>
      <c r="C854">
        <v>420</v>
      </c>
      <c r="D854">
        <v>139</v>
      </c>
      <c r="E854">
        <v>140</v>
      </c>
      <c r="F854">
        <v>141</v>
      </c>
      <c r="H854" t="str">
        <f t="shared" si="42"/>
        <v>Grade 4 Girls Athlone A</v>
      </c>
      <c r="I854">
        <f>COUNTIF('Point Totals by Grade-Gender'!A:A,'Team Points Summary'!H854)</f>
        <v>1</v>
      </c>
      <c r="J854">
        <f t="shared" si="43"/>
      </c>
    </row>
    <row r="855" spans="1:10" ht="12.75">
      <c r="A855">
        <v>42</v>
      </c>
      <c r="B855" t="s">
        <v>350</v>
      </c>
      <c r="C855">
        <v>427</v>
      </c>
      <c r="D855">
        <v>92</v>
      </c>
      <c r="E855">
        <v>167</v>
      </c>
      <c r="F855">
        <v>168</v>
      </c>
      <c r="H855" t="str">
        <f t="shared" si="42"/>
        <v>Grade 4 Girls Major General Griesbach B</v>
      </c>
      <c r="I855">
        <f>COUNTIF('Point Totals by Grade-Gender'!A:A,'Team Points Summary'!H855)</f>
        <v>1</v>
      </c>
      <c r="J855">
        <f t="shared" si="43"/>
      </c>
    </row>
    <row r="856" spans="1:10" ht="12.75">
      <c r="A856">
        <v>43</v>
      </c>
      <c r="B856" t="s">
        <v>279</v>
      </c>
      <c r="C856">
        <v>436</v>
      </c>
      <c r="D856">
        <v>142</v>
      </c>
      <c r="E856">
        <v>144</v>
      </c>
      <c r="F856">
        <v>150</v>
      </c>
      <c r="H856" t="str">
        <f t="shared" si="42"/>
        <v>Grade 4 Girls Earl Buxton E</v>
      </c>
      <c r="I856">
        <f>COUNTIF('Point Totals by Grade-Gender'!A:A,'Team Points Summary'!H856)</f>
        <v>1</v>
      </c>
      <c r="J856">
        <f t="shared" si="43"/>
      </c>
    </row>
    <row r="857" spans="1:10" ht="12.75">
      <c r="A857">
        <v>44</v>
      </c>
      <c r="B857" t="s">
        <v>379</v>
      </c>
      <c r="C857">
        <v>493</v>
      </c>
      <c r="D857">
        <v>135</v>
      </c>
      <c r="E857">
        <v>152</v>
      </c>
      <c r="F857">
        <v>206</v>
      </c>
      <c r="H857" t="str">
        <f t="shared" si="42"/>
        <v>Grade 4 Girls Esther Starkman C</v>
      </c>
      <c r="I857">
        <f>COUNTIF('Point Totals by Grade-Gender'!A:A,'Team Points Summary'!H857)</f>
        <v>1</v>
      </c>
      <c r="J857">
        <f t="shared" si="43"/>
      </c>
    </row>
    <row r="858" spans="1:10" ht="12.75">
      <c r="A858">
        <v>45</v>
      </c>
      <c r="B858" t="s">
        <v>281</v>
      </c>
      <c r="C858">
        <v>498</v>
      </c>
      <c r="D858">
        <v>151</v>
      </c>
      <c r="E858">
        <v>155</v>
      </c>
      <c r="F858">
        <v>192</v>
      </c>
      <c r="H858" t="str">
        <f t="shared" si="42"/>
        <v>Grade 4 Girls Earl Buxton F</v>
      </c>
      <c r="I858">
        <f>COUNTIF('Point Totals by Grade-Gender'!A:A,'Team Points Summary'!H858)</f>
        <v>1</v>
      </c>
      <c r="J858">
        <f t="shared" si="43"/>
      </c>
    </row>
    <row r="859" spans="1:10" ht="12.75">
      <c r="A859">
        <v>46</v>
      </c>
      <c r="B859" t="s">
        <v>201</v>
      </c>
      <c r="C859">
        <v>503</v>
      </c>
      <c r="D859">
        <v>163</v>
      </c>
      <c r="E859">
        <v>164</v>
      </c>
      <c r="F859">
        <v>176</v>
      </c>
      <c r="H859" t="str">
        <f t="shared" si="42"/>
        <v>Grade 4 Girls Pine Street A</v>
      </c>
      <c r="I859">
        <f>COUNTIF('Point Totals by Grade-Gender'!A:A,'Team Points Summary'!H859)</f>
        <v>1</v>
      </c>
      <c r="J859">
        <f t="shared" si="43"/>
      </c>
    </row>
    <row r="860" spans="1:10" ht="12.75">
      <c r="A860">
        <v>47</v>
      </c>
      <c r="B860" t="s">
        <v>262</v>
      </c>
      <c r="C860">
        <v>506</v>
      </c>
      <c r="D860">
        <v>159</v>
      </c>
      <c r="E860">
        <v>172</v>
      </c>
      <c r="F860">
        <v>175</v>
      </c>
      <c r="H860" t="str">
        <f t="shared" si="42"/>
        <v>Grade 4 Girls Bessie Nichols A</v>
      </c>
      <c r="I860">
        <f>COUNTIF('Point Totals by Grade-Gender'!A:A,'Team Points Summary'!H860)</f>
        <v>1</v>
      </c>
      <c r="J860">
        <f t="shared" si="43"/>
      </c>
    </row>
    <row r="861" spans="1:10" ht="12.75">
      <c r="A861">
        <v>48</v>
      </c>
      <c r="B861" t="s">
        <v>388</v>
      </c>
      <c r="C861">
        <v>520</v>
      </c>
      <c r="D861">
        <v>146</v>
      </c>
      <c r="E861">
        <v>173</v>
      </c>
      <c r="F861">
        <v>201</v>
      </c>
      <c r="H861" t="str">
        <f t="shared" si="42"/>
        <v>Grade 4 Girls Lendrum A</v>
      </c>
      <c r="I861">
        <f>COUNTIF('Point Totals by Grade-Gender'!A:A,'Team Points Summary'!H861)</f>
        <v>1</v>
      </c>
      <c r="J861">
        <f t="shared" si="43"/>
      </c>
    </row>
    <row r="862" spans="1:10" ht="12.75">
      <c r="A862">
        <v>49</v>
      </c>
      <c r="B862" t="s">
        <v>616</v>
      </c>
      <c r="C862">
        <v>587</v>
      </c>
      <c r="D862">
        <v>194</v>
      </c>
      <c r="E862">
        <v>196</v>
      </c>
      <c r="F862">
        <v>197</v>
      </c>
      <c r="H862" t="str">
        <f t="shared" si="42"/>
        <v>Grade 4 Girls Dunluce B</v>
      </c>
      <c r="I862">
        <f>COUNTIF('Point Totals by Grade-Gender'!A:A,'Team Points Summary'!H862)</f>
        <v>1</v>
      </c>
      <c r="J862">
        <f t="shared" si="43"/>
      </c>
    </row>
    <row r="863" spans="1:10" ht="12.75">
      <c r="A863">
        <v>50</v>
      </c>
      <c r="B863" t="s">
        <v>617</v>
      </c>
      <c r="C863">
        <v>603</v>
      </c>
      <c r="D863">
        <v>199</v>
      </c>
      <c r="E863">
        <v>200</v>
      </c>
      <c r="F863">
        <v>204</v>
      </c>
      <c r="H863" t="str">
        <f t="shared" si="42"/>
        <v>Grade 4 Girls Dunluce C</v>
      </c>
      <c r="I863">
        <f>COUNTIF('Point Totals by Grade-Gender'!A:A,'Team Points Summary'!H863)</f>
        <v>1</v>
      </c>
      <c r="J863">
        <f t="shared" si="43"/>
      </c>
    </row>
    <row r="864" spans="3:10" ht="12.75">
      <c r="C864">
        <f>SUM(C814:C863)</f>
        <v>13850</v>
      </c>
      <c r="H864" s="1" t="s">
        <v>105</v>
      </c>
      <c r="I864">
        <f>COUNTIF('Point Totals by Grade-Gender'!A:A,'Team Points Summary'!H864)</f>
        <v>1</v>
      </c>
      <c r="J864">
        <f aca="true" t="shared" si="44" ref="J864:J944">IF(I864=0,"MISSING","")</f>
      </c>
    </row>
    <row r="866" ht="12.75">
      <c r="A866" s="1" t="s">
        <v>605</v>
      </c>
    </row>
    <row r="867" spans="1:10" ht="12.75">
      <c r="A867">
        <v>1</v>
      </c>
      <c r="B867" t="s">
        <v>204</v>
      </c>
      <c r="C867">
        <v>22</v>
      </c>
      <c r="D867">
        <v>4</v>
      </c>
      <c r="E867">
        <v>7</v>
      </c>
      <c r="F867">
        <v>11</v>
      </c>
      <c r="H867" t="str">
        <f>CONCATENATE("Grade 4 Boys ",B867)</f>
        <v>Grade 4 Boys Johnny Bright A</v>
      </c>
      <c r="I867">
        <f>COUNTIF('Point Totals by Grade-Gender'!A:A,'Team Points Summary'!H867)</f>
        <v>1</v>
      </c>
      <c r="J867">
        <f t="shared" si="44"/>
      </c>
    </row>
    <row r="868" spans="1:10" ht="12.75">
      <c r="A868">
        <v>2</v>
      </c>
      <c r="B868" t="s">
        <v>212</v>
      </c>
      <c r="C868">
        <v>35</v>
      </c>
      <c r="D868">
        <v>3</v>
      </c>
      <c r="E868">
        <v>9</v>
      </c>
      <c r="F868">
        <v>23</v>
      </c>
      <c r="H868" t="str">
        <f aca="true" t="shared" si="45" ref="H868:H874">CONCATENATE("Grade 4 Boys ",B868)</f>
        <v>Grade 4 Boys Belgravia A</v>
      </c>
      <c r="I868">
        <f>COUNTIF('Point Totals by Grade-Gender'!A:A,'Team Points Summary'!H868)</f>
        <v>1</v>
      </c>
      <c r="J868">
        <f t="shared" si="44"/>
      </c>
    </row>
    <row r="869" spans="1:10" ht="12.75">
      <c r="A869">
        <v>3</v>
      </c>
      <c r="B869" t="s">
        <v>221</v>
      </c>
      <c r="C869">
        <v>48</v>
      </c>
      <c r="D869">
        <v>6</v>
      </c>
      <c r="E869">
        <v>16</v>
      </c>
      <c r="F869">
        <v>26</v>
      </c>
      <c r="H869" t="str">
        <f t="shared" si="45"/>
        <v>Grade 4 Boys Michael Strembitsky A</v>
      </c>
      <c r="I869">
        <f>COUNTIF('Point Totals by Grade-Gender'!A:A,'Team Points Summary'!H869)</f>
        <v>1</v>
      </c>
      <c r="J869">
        <f t="shared" si="44"/>
      </c>
    </row>
    <row r="870" spans="1:10" ht="12.75">
      <c r="A870">
        <v>4</v>
      </c>
      <c r="B870" t="s">
        <v>205</v>
      </c>
      <c r="C870">
        <v>84</v>
      </c>
      <c r="D870">
        <v>21</v>
      </c>
      <c r="E870">
        <v>24</v>
      </c>
      <c r="F870">
        <v>39</v>
      </c>
      <c r="H870" t="str">
        <f t="shared" si="45"/>
        <v>Grade 4 Boys Rio Terrace A</v>
      </c>
      <c r="I870">
        <f>COUNTIF('Point Totals by Grade-Gender'!A:A,'Team Points Summary'!H870)</f>
        <v>1</v>
      </c>
      <c r="J870">
        <f t="shared" si="44"/>
      </c>
    </row>
    <row r="871" spans="1:10" ht="12.75">
      <c r="A871">
        <v>5</v>
      </c>
      <c r="B871" t="s">
        <v>215</v>
      </c>
      <c r="C871">
        <v>85</v>
      </c>
      <c r="D871">
        <v>10</v>
      </c>
      <c r="E871">
        <v>37</v>
      </c>
      <c r="F871">
        <v>38</v>
      </c>
      <c r="H871" t="str">
        <f t="shared" si="45"/>
        <v>Grade 4 Boys Crawford Plains A</v>
      </c>
      <c r="I871">
        <f>COUNTIF('Point Totals by Grade-Gender'!A:A,'Team Points Summary'!H871)</f>
        <v>1</v>
      </c>
      <c r="J871">
        <f t="shared" si="44"/>
      </c>
    </row>
    <row r="872" spans="1:10" ht="12.75">
      <c r="A872">
        <v>6</v>
      </c>
      <c r="B872" t="s">
        <v>376</v>
      </c>
      <c r="C872">
        <v>98</v>
      </c>
      <c r="D872">
        <v>20</v>
      </c>
      <c r="E872">
        <v>30</v>
      </c>
      <c r="F872">
        <v>48</v>
      </c>
      <c r="H872" t="str">
        <f t="shared" si="45"/>
        <v>Grade 4 Boys Esther Starkman A</v>
      </c>
      <c r="I872">
        <f>COUNTIF('Point Totals by Grade-Gender'!A:A,'Team Points Summary'!H872)</f>
        <v>1</v>
      </c>
      <c r="J872">
        <f t="shared" si="44"/>
      </c>
    </row>
    <row r="873" spans="1:10" ht="12.75">
      <c r="A873">
        <v>7</v>
      </c>
      <c r="B873" t="s">
        <v>202</v>
      </c>
      <c r="C873">
        <v>104</v>
      </c>
      <c r="D873">
        <v>27</v>
      </c>
      <c r="E873">
        <v>31</v>
      </c>
      <c r="F873">
        <v>46</v>
      </c>
      <c r="H873" t="str">
        <f t="shared" si="45"/>
        <v>Grade 4 Boys Windsor Park A</v>
      </c>
      <c r="I873">
        <f>COUNTIF('Point Totals by Grade-Gender'!A:A,'Team Points Summary'!H873)</f>
        <v>1</v>
      </c>
      <c r="J873">
        <f t="shared" si="44"/>
      </c>
    </row>
    <row r="874" spans="1:10" ht="12.75">
      <c r="A874">
        <v>8</v>
      </c>
      <c r="B874" t="s">
        <v>209</v>
      </c>
      <c r="C874">
        <v>107</v>
      </c>
      <c r="D874">
        <v>29</v>
      </c>
      <c r="E874">
        <v>33</v>
      </c>
      <c r="F874">
        <v>45</v>
      </c>
      <c r="H874" t="str">
        <f t="shared" si="45"/>
        <v>Grade 4 Boys Brander Gardens A</v>
      </c>
      <c r="I874">
        <f>COUNTIF('Point Totals by Grade-Gender'!A:A,'Team Points Summary'!H874)</f>
        <v>1</v>
      </c>
      <c r="J874">
        <f t="shared" si="44"/>
      </c>
    </row>
    <row r="875" spans="1:10" ht="12.75">
      <c r="A875">
        <v>9</v>
      </c>
      <c r="B875" t="s">
        <v>203</v>
      </c>
      <c r="C875">
        <v>110</v>
      </c>
      <c r="D875">
        <v>12</v>
      </c>
      <c r="E875">
        <v>13</v>
      </c>
      <c r="F875">
        <v>85</v>
      </c>
      <c r="H875" t="str">
        <f aca="true" t="shared" si="46" ref="H875:H910">CONCATENATE("Grade 4 Boys ",B875)</f>
        <v>Grade 4 Boys Brookside A</v>
      </c>
      <c r="I875">
        <f>COUNTIF('Point Totals by Grade-Gender'!A:A,'Team Points Summary'!H875)</f>
        <v>1</v>
      </c>
      <c r="J875">
        <f t="shared" si="44"/>
      </c>
    </row>
    <row r="876" spans="1:10" ht="12.75">
      <c r="A876">
        <v>10</v>
      </c>
      <c r="B876" t="s">
        <v>213</v>
      </c>
      <c r="C876">
        <v>112</v>
      </c>
      <c r="D876">
        <v>32</v>
      </c>
      <c r="E876">
        <v>36</v>
      </c>
      <c r="F876">
        <v>44</v>
      </c>
      <c r="H876" t="str">
        <f t="shared" si="46"/>
        <v>Grade 4 Boys Johnny Bright B</v>
      </c>
      <c r="I876">
        <f>COUNTIF('Point Totals by Grade-Gender'!A:A,'Team Points Summary'!H876)</f>
        <v>1</v>
      </c>
      <c r="J876">
        <f t="shared" si="44"/>
      </c>
    </row>
    <row r="877" spans="1:10" ht="12.75">
      <c r="A877">
        <v>11</v>
      </c>
      <c r="B877" t="s">
        <v>201</v>
      </c>
      <c r="C877">
        <v>127</v>
      </c>
      <c r="D877">
        <v>22</v>
      </c>
      <c r="E877">
        <v>28</v>
      </c>
      <c r="F877">
        <v>77</v>
      </c>
      <c r="H877" t="str">
        <f t="shared" si="46"/>
        <v>Grade 4 Boys Pine Street A</v>
      </c>
      <c r="I877">
        <f>COUNTIF('Point Totals by Grade-Gender'!A:A,'Team Points Summary'!H877)</f>
        <v>1</v>
      </c>
      <c r="J877">
        <f t="shared" si="44"/>
      </c>
    </row>
    <row r="878" spans="1:10" ht="12.75">
      <c r="A878">
        <v>12</v>
      </c>
      <c r="B878" t="s">
        <v>200</v>
      </c>
      <c r="C878">
        <v>128</v>
      </c>
      <c r="D878">
        <v>1</v>
      </c>
      <c r="E878">
        <v>34</v>
      </c>
      <c r="F878">
        <v>93</v>
      </c>
      <c r="H878" t="str">
        <f t="shared" si="46"/>
        <v>Grade 4 Boys George P. Nicholson A</v>
      </c>
      <c r="I878">
        <f>COUNTIF('Point Totals by Grade-Gender'!A:A,'Team Points Summary'!H878)</f>
        <v>1</v>
      </c>
      <c r="J878">
        <f t="shared" si="44"/>
      </c>
    </row>
    <row r="879" spans="1:10" ht="12.75">
      <c r="A879">
        <v>13</v>
      </c>
      <c r="B879" t="s">
        <v>257</v>
      </c>
      <c r="C879">
        <v>168</v>
      </c>
      <c r="D879">
        <v>25</v>
      </c>
      <c r="E879">
        <v>53</v>
      </c>
      <c r="F879">
        <v>90</v>
      </c>
      <c r="H879" t="str">
        <f t="shared" si="46"/>
        <v>Grade 4 Boys Centennial A</v>
      </c>
      <c r="I879">
        <f>COUNTIF('Point Totals by Grade-Gender'!A:A,'Team Points Summary'!H879)</f>
        <v>1</v>
      </c>
      <c r="J879">
        <f t="shared" si="44"/>
      </c>
    </row>
    <row r="880" spans="1:10" ht="12.75">
      <c r="A880">
        <v>14</v>
      </c>
      <c r="B880" t="s">
        <v>207</v>
      </c>
      <c r="C880">
        <v>170</v>
      </c>
      <c r="D880">
        <v>54</v>
      </c>
      <c r="E880">
        <v>55</v>
      </c>
      <c r="F880">
        <v>61</v>
      </c>
      <c r="H880" t="str">
        <f t="shared" si="46"/>
        <v>Grade 4 Boys Parkallen A</v>
      </c>
      <c r="I880">
        <f>COUNTIF('Point Totals by Grade-Gender'!A:A,'Team Points Summary'!H880)</f>
        <v>1</v>
      </c>
      <c r="J880">
        <f t="shared" si="44"/>
      </c>
    </row>
    <row r="881" spans="1:10" ht="12.75">
      <c r="A881">
        <v>15</v>
      </c>
      <c r="B881" t="s">
        <v>256</v>
      </c>
      <c r="C881">
        <v>179</v>
      </c>
      <c r="D881">
        <v>35</v>
      </c>
      <c r="E881">
        <v>40</v>
      </c>
      <c r="F881">
        <v>104</v>
      </c>
      <c r="H881" t="str">
        <f t="shared" si="46"/>
        <v>Grade 4 Boys George H. Luck A</v>
      </c>
      <c r="I881">
        <f>COUNTIF('Point Totals by Grade-Gender'!A:A,'Team Points Summary'!H881)</f>
        <v>1</v>
      </c>
      <c r="J881">
        <f t="shared" si="44"/>
      </c>
    </row>
    <row r="882" spans="1:10" ht="12.75">
      <c r="A882">
        <v>16</v>
      </c>
      <c r="B882" t="s">
        <v>273</v>
      </c>
      <c r="C882">
        <v>180</v>
      </c>
      <c r="D882">
        <v>17</v>
      </c>
      <c r="E882">
        <v>65</v>
      </c>
      <c r="F882">
        <v>98</v>
      </c>
      <c r="H882" t="str">
        <f t="shared" si="46"/>
        <v>Grade 4 Boys Westbrook A</v>
      </c>
      <c r="I882">
        <f>COUNTIF('Point Totals by Grade-Gender'!A:A,'Team Points Summary'!H882)</f>
        <v>1</v>
      </c>
      <c r="J882">
        <f t="shared" si="44"/>
      </c>
    </row>
    <row r="883" spans="1:10" ht="12.75">
      <c r="A883">
        <v>17</v>
      </c>
      <c r="B883" t="s">
        <v>206</v>
      </c>
      <c r="C883">
        <v>195</v>
      </c>
      <c r="D883">
        <v>58</v>
      </c>
      <c r="E883">
        <v>59</v>
      </c>
      <c r="F883">
        <v>78</v>
      </c>
      <c r="H883" t="str">
        <f t="shared" si="46"/>
        <v>Grade 4 Boys McKernan A</v>
      </c>
      <c r="I883">
        <f>COUNTIF('Point Totals by Grade-Gender'!A:A,'Team Points Summary'!H883)</f>
        <v>1</v>
      </c>
      <c r="J883">
        <f t="shared" si="44"/>
      </c>
    </row>
    <row r="884" spans="1:10" ht="12.75">
      <c r="A884">
        <v>18</v>
      </c>
      <c r="B884" t="s">
        <v>253</v>
      </c>
      <c r="C884">
        <v>197</v>
      </c>
      <c r="D884">
        <v>19</v>
      </c>
      <c r="E884">
        <v>51</v>
      </c>
      <c r="F884">
        <v>127</v>
      </c>
      <c r="H884" t="str">
        <f t="shared" si="46"/>
        <v>Grade 4 Boys Patricia Heights A</v>
      </c>
      <c r="I884">
        <f>COUNTIF('Point Totals by Grade-Gender'!A:A,'Team Points Summary'!H884)</f>
        <v>1</v>
      </c>
      <c r="J884">
        <f t="shared" si="44"/>
      </c>
    </row>
    <row r="885" spans="1:10" ht="12.75">
      <c r="A885">
        <v>19</v>
      </c>
      <c r="B885" t="s">
        <v>210</v>
      </c>
      <c r="C885">
        <v>207</v>
      </c>
      <c r="D885">
        <v>66</v>
      </c>
      <c r="E885">
        <v>70</v>
      </c>
      <c r="F885">
        <v>71</v>
      </c>
      <c r="H885" t="str">
        <f t="shared" si="46"/>
        <v>Grade 4 Boys Windsor Park B</v>
      </c>
      <c r="I885">
        <f>COUNTIF('Point Totals by Grade-Gender'!A:A,'Team Points Summary'!H885)</f>
        <v>1</v>
      </c>
      <c r="J885">
        <f t="shared" si="44"/>
      </c>
    </row>
    <row r="886" spans="1:10" ht="12.75">
      <c r="A886">
        <v>20</v>
      </c>
      <c r="B886" t="s">
        <v>378</v>
      </c>
      <c r="C886">
        <v>209</v>
      </c>
      <c r="D886">
        <v>52</v>
      </c>
      <c r="E886">
        <v>75</v>
      </c>
      <c r="F886">
        <v>82</v>
      </c>
      <c r="H886" t="str">
        <f t="shared" si="46"/>
        <v>Grade 4 Boys Esther Starkman B</v>
      </c>
      <c r="I886">
        <f>COUNTIF('Point Totals by Grade-Gender'!A:A,'Team Points Summary'!H886)</f>
        <v>1</v>
      </c>
      <c r="J886">
        <f t="shared" si="44"/>
      </c>
    </row>
    <row r="887" spans="1:10" ht="12.75">
      <c r="A887">
        <v>21</v>
      </c>
      <c r="B887" t="s">
        <v>208</v>
      </c>
      <c r="C887">
        <v>210</v>
      </c>
      <c r="D887">
        <v>60</v>
      </c>
      <c r="E887">
        <v>69</v>
      </c>
      <c r="F887">
        <v>81</v>
      </c>
      <c r="H887" t="str">
        <f t="shared" si="46"/>
        <v>Grade 4 Boys Edmonton Christian West A</v>
      </c>
      <c r="I887">
        <f>COUNTIF('Point Totals by Grade-Gender'!A:A,'Team Points Summary'!H887)</f>
        <v>1</v>
      </c>
      <c r="J887">
        <f t="shared" si="44"/>
      </c>
    </row>
    <row r="888" spans="1:10" ht="12.75">
      <c r="A888">
        <v>22</v>
      </c>
      <c r="B888" t="s">
        <v>262</v>
      </c>
      <c r="C888">
        <v>247</v>
      </c>
      <c r="D888">
        <v>14</v>
      </c>
      <c r="E888">
        <v>91</v>
      </c>
      <c r="F888">
        <v>142</v>
      </c>
      <c r="H888" t="str">
        <f t="shared" si="46"/>
        <v>Grade 4 Boys Bessie Nichols A</v>
      </c>
      <c r="I888">
        <f>COUNTIF('Point Totals by Grade-Gender'!A:A,'Team Points Summary'!H888)</f>
        <v>1</v>
      </c>
      <c r="J888">
        <f t="shared" si="44"/>
      </c>
    </row>
    <row r="889" spans="1:10" ht="12.75">
      <c r="A889">
        <v>23</v>
      </c>
      <c r="B889" t="s">
        <v>284</v>
      </c>
      <c r="C889">
        <v>259</v>
      </c>
      <c r="D889">
        <v>62</v>
      </c>
      <c r="E889">
        <v>64</v>
      </c>
      <c r="F889">
        <v>133</v>
      </c>
      <c r="H889" t="str">
        <f t="shared" si="46"/>
        <v>Grade 4 Boys Rutherford A</v>
      </c>
      <c r="I889">
        <f>COUNTIF('Point Totals by Grade-Gender'!A:A,'Team Points Summary'!H889)</f>
        <v>1</v>
      </c>
      <c r="J889">
        <f t="shared" si="44"/>
      </c>
    </row>
    <row r="890" spans="1:10" ht="12.75">
      <c r="A890">
        <v>24</v>
      </c>
      <c r="B890" t="s">
        <v>220</v>
      </c>
      <c r="C890">
        <v>274</v>
      </c>
      <c r="D890">
        <v>43</v>
      </c>
      <c r="E890">
        <v>115</v>
      </c>
      <c r="F890">
        <v>116</v>
      </c>
      <c r="H890" t="str">
        <f t="shared" si="46"/>
        <v>Grade 4 Boys Rio Terrace B</v>
      </c>
      <c r="I890">
        <f>COUNTIF('Point Totals by Grade-Gender'!A:A,'Team Points Summary'!H890)</f>
        <v>1</v>
      </c>
      <c r="J890">
        <f t="shared" si="44"/>
      </c>
    </row>
    <row r="891" spans="1:10" ht="12.75">
      <c r="A891">
        <v>25</v>
      </c>
      <c r="B891" t="s">
        <v>225</v>
      </c>
      <c r="C891">
        <v>275</v>
      </c>
      <c r="D891">
        <v>5</v>
      </c>
      <c r="E891">
        <v>134</v>
      </c>
      <c r="F891">
        <v>136</v>
      </c>
      <c r="H891" t="str">
        <f t="shared" si="46"/>
        <v>Grade 4 Boys Strathcona Christian Ac A</v>
      </c>
      <c r="I891">
        <f>COUNTIF('Point Totals by Grade-Gender'!A:A,'Team Points Summary'!H891)</f>
        <v>1</v>
      </c>
      <c r="J891">
        <f t="shared" si="44"/>
      </c>
    </row>
    <row r="892" spans="1:10" ht="12.75">
      <c r="A892">
        <v>26</v>
      </c>
      <c r="B892" t="s">
        <v>379</v>
      </c>
      <c r="C892">
        <v>277</v>
      </c>
      <c r="D892">
        <v>84</v>
      </c>
      <c r="E892">
        <v>96</v>
      </c>
      <c r="F892">
        <v>97</v>
      </c>
      <c r="H892" t="str">
        <f t="shared" si="46"/>
        <v>Grade 4 Boys Esther Starkman C</v>
      </c>
      <c r="I892">
        <f>COUNTIF('Point Totals by Grade-Gender'!A:A,'Team Points Summary'!H892)</f>
        <v>1</v>
      </c>
      <c r="J892">
        <f t="shared" si="44"/>
      </c>
    </row>
    <row r="893" spans="1:10" ht="12.75">
      <c r="A893">
        <v>27</v>
      </c>
      <c r="B893" t="s">
        <v>226</v>
      </c>
      <c r="C893">
        <v>281</v>
      </c>
      <c r="D893">
        <v>63</v>
      </c>
      <c r="E893">
        <v>92</v>
      </c>
      <c r="F893">
        <v>126</v>
      </c>
      <c r="H893" t="str">
        <f t="shared" si="46"/>
        <v>Grade 4 Boys Parkallen B</v>
      </c>
      <c r="I893">
        <f>COUNTIF('Point Totals by Grade-Gender'!A:A,'Team Points Summary'!H893)</f>
        <v>1</v>
      </c>
      <c r="J893">
        <f t="shared" si="44"/>
      </c>
    </row>
    <row r="894" spans="1:10" ht="12.75">
      <c r="A894">
        <v>28</v>
      </c>
      <c r="B894" t="s">
        <v>348</v>
      </c>
      <c r="C894">
        <v>282</v>
      </c>
      <c r="D894">
        <v>73</v>
      </c>
      <c r="E894">
        <v>88</v>
      </c>
      <c r="F894">
        <v>121</v>
      </c>
      <c r="H894" t="str">
        <f t="shared" si="46"/>
        <v>Grade 4 Boys Major General Griesbach A</v>
      </c>
      <c r="I894">
        <f>COUNTIF('Point Totals by Grade-Gender'!A:A,'Team Points Summary'!H894)</f>
        <v>1</v>
      </c>
      <c r="J894">
        <f t="shared" si="44"/>
      </c>
    </row>
    <row r="895" spans="1:10" ht="12.75">
      <c r="A895">
        <v>29</v>
      </c>
      <c r="B895" t="s">
        <v>254</v>
      </c>
      <c r="C895">
        <v>337</v>
      </c>
      <c r="D895">
        <v>74</v>
      </c>
      <c r="E895">
        <v>120</v>
      </c>
      <c r="F895">
        <v>143</v>
      </c>
      <c r="H895" t="str">
        <f t="shared" si="46"/>
        <v>Grade 4 Boys Wes Hosford A</v>
      </c>
      <c r="I895">
        <f>COUNTIF('Point Totals by Grade-Gender'!A:A,'Team Points Summary'!H895)</f>
        <v>1</v>
      </c>
      <c r="J895">
        <f t="shared" si="44"/>
      </c>
    </row>
    <row r="896" spans="1:10" ht="12.75">
      <c r="A896">
        <v>30</v>
      </c>
      <c r="B896" t="s">
        <v>380</v>
      </c>
      <c r="C896">
        <v>339</v>
      </c>
      <c r="D896">
        <v>107</v>
      </c>
      <c r="E896">
        <v>109</v>
      </c>
      <c r="F896">
        <v>123</v>
      </c>
      <c r="H896" t="str">
        <f t="shared" si="46"/>
        <v>Grade 4 Boys Esther Starkman D</v>
      </c>
      <c r="I896">
        <f>COUNTIF('Point Totals by Grade-Gender'!A:A,'Team Points Summary'!H896)</f>
        <v>1</v>
      </c>
      <c r="J896">
        <f t="shared" si="44"/>
      </c>
    </row>
    <row r="897" spans="1:10" ht="12.75">
      <c r="A897">
        <v>31</v>
      </c>
      <c r="B897" t="s">
        <v>261</v>
      </c>
      <c r="C897">
        <v>342</v>
      </c>
      <c r="D897">
        <v>108</v>
      </c>
      <c r="E897">
        <v>110</v>
      </c>
      <c r="F897">
        <v>124</v>
      </c>
      <c r="H897" t="str">
        <f t="shared" si="46"/>
        <v>Grade 4 Boys George H. Luck B</v>
      </c>
      <c r="I897">
        <f>COUNTIF('Point Totals by Grade-Gender'!A:A,'Team Points Summary'!H897)</f>
        <v>1</v>
      </c>
      <c r="J897">
        <f t="shared" si="44"/>
      </c>
    </row>
    <row r="898" spans="1:10" ht="12.75">
      <c r="A898">
        <v>32</v>
      </c>
      <c r="B898" t="s">
        <v>211</v>
      </c>
      <c r="C898">
        <v>358</v>
      </c>
      <c r="D898">
        <v>106</v>
      </c>
      <c r="E898">
        <v>114</v>
      </c>
      <c r="F898">
        <v>138</v>
      </c>
      <c r="H898" t="str">
        <f t="shared" si="46"/>
        <v>Grade 4 Boys Holyrood A</v>
      </c>
      <c r="I898">
        <f>COUNTIF('Point Totals by Grade-Gender'!A:A,'Team Points Summary'!H898)</f>
        <v>1</v>
      </c>
      <c r="J898">
        <f t="shared" si="44"/>
      </c>
    </row>
    <row r="899" spans="1:10" ht="12.75">
      <c r="A899">
        <v>33</v>
      </c>
      <c r="B899" t="s">
        <v>199</v>
      </c>
      <c r="C899">
        <v>359</v>
      </c>
      <c r="D899">
        <v>49</v>
      </c>
      <c r="E899">
        <v>154</v>
      </c>
      <c r="F899">
        <v>156</v>
      </c>
      <c r="H899" t="str">
        <f t="shared" si="46"/>
        <v>Grade 4 Boys Michael A. Kostek A</v>
      </c>
      <c r="I899">
        <f>COUNTIF('Point Totals by Grade-Gender'!A:A,'Team Points Summary'!H899)</f>
        <v>1</v>
      </c>
      <c r="J899">
        <f t="shared" si="44"/>
      </c>
    </row>
    <row r="900" spans="1:10" ht="12.75">
      <c r="A900">
        <v>34</v>
      </c>
      <c r="B900" t="s">
        <v>287</v>
      </c>
      <c r="C900">
        <v>372</v>
      </c>
      <c r="D900">
        <v>111</v>
      </c>
      <c r="E900">
        <v>130</v>
      </c>
      <c r="F900">
        <v>131</v>
      </c>
      <c r="H900" t="str">
        <f t="shared" si="46"/>
        <v>Grade 4 Boys Meadowlark A</v>
      </c>
      <c r="I900">
        <f>COUNTIF('Point Totals by Grade-Gender'!A:A,'Team Points Summary'!H900)</f>
        <v>1</v>
      </c>
      <c r="J900">
        <f t="shared" si="44"/>
      </c>
    </row>
    <row r="901" spans="1:10" ht="12.75">
      <c r="A901">
        <v>35</v>
      </c>
      <c r="B901" t="s">
        <v>388</v>
      </c>
      <c r="C901">
        <v>373</v>
      </c>
      <c r="D901">
        <v>76</v>
      </c>
      <c r="E901">
        <v>102</v>
      </c>
      <c r="F901">
        <v>195</v>
      </c>
      <c r="H901" t="str">
        <f t="shared" si="46"/>
        <v>Grade 4 Boys Lendrum A</v>
      </c>
      <c r="I901">
        <f>COUNTIF('Point Totals by Grade-Gender'!A:A,'Team Points Summary'!H901)</f>
        <v>1</v>
      </c>
      <c r="J901">
        <f t="shared" si="44"/>
      </c>
    </row>
    <row r="902" spans="1:10" ht="12.75">
      <c r="A902">
        <v>36</v>
      </c>
      <c r="B902" t="s">
        <v>350</v>
      </c>
      <c r="C902">
        <v>439</v>
      </c>
      <c r="D902">
        <v>122</v>
      </c>
      <c r="E902">
        <v>141</v>
      </c>
      <c r="F902">
        <v>176</v>
      </c>
      <c r="H902" t="str">
        <f t="shared" si="46"/>
        <v>Grade 4 Boys Major General Griesbach B</v>
      </c>
      <c r="I902">
        <f>COUNTIF('Point Totals by Grade-Gender'!A:A,'Team Points Summary'!H902)</f>
        <v>1</v>
      </c>
      <c r="J902">
        <f t="shared" si="44"/>
      </c>
    </row>
    <row r="903" spans="1:10" ht="12.75">
      <c r="A903">
        <v>37</v>
      </c>
      <c r="B903" t="s">
        <v>230</v>
      </c>
      <c r="C903">
        <v>453</v>
      </c>
      <c r="D903">
        <v>125</v>
      </c>
      <c r="E903">
        <v>161</v>
      </c>
      <c r="F903">
        <v>167</v>
      </c>
      <c r="H903" t="str">
        <f t="shared" si="46"/>
        <v>Grade 4 Boys Pine Street B</v>
      </c>
      <c r="I903">
        <f>COUNTIF('Point Totals by Grade-Gender'!A:A,'Team Points Summary'!H903)</f>
        <v>1</v>
      </c>
      <c r="J903">
        <f t="shared" si="44"/>
      </c>
    </row>
    <row r="904" spans="1:10" ht="12.75">
      <c r="A904">
        <v>38</v>
      </c>
      <c r="B904" t="s">
        <v>288</v>
      </c>
      <c r="C904">
        <v>457</v>
      </c>
      <c r="D904">
        <v>118</v>
      </c>
      <c r="E904">
        <v>158</v>
      </c>
      <c r="F904">
        <v>181</v>
      </c>
      <c r="H904" t="str">
        <f t="shared" si="46"/>
        <v>Grade 4 Boys Aldergrove A</v>
      </c>
      <c r="I904">
        <f>COUNTIF('Point Totals by Grade-Gender'!A:A,'Team Points Summary'!H904)</f>
        <v>1</v>
      </c>
      <c r="J904">
        <f t="shared" si="44"/>
      </c>
    </row>
    <row r="905" spans="1:10" ht="12.75">
      <c r="A905">
        <v>39</v>
      </c>
      <c r="B905" t="s">
        <v>399</v>
      </c>
      <c r="C905">
        <v>468</v>
      </c>
      <c r="D905">
        <v>139</v>
      </c>
      <c r="E905">
        <v>147</v>
      </c>
      <c r="F905">
        <v>182</v>
      </c>
      <c r="H905" t="str">
        <f t="shared" si="46"/>
        <v>Grade 4 Boys Meadowlark B</v>
      </c>
      <c r="I905">
        <f>COUNTIF('Point Totals by Grade-Gender'!A:A,'Team Points Summary'!H905)</f>
        <v>1</v>
      </c>
      <c r="J905">
        <f t="shared" si="44"/>
      </c>
    </row>
    <row r="906" spans="1:10" ht="12.75">
      <c r="A906">
        <v>40</v>
      </c>
      <c r="B906" t="s">
        <v>263</v>
      </c>
      <c r="C906">
        <v>475</v>
      </c>
      <c r="D906">
        <v>145</v>
      </c>
      <c r="E906">
        <v>146</v>
      </c>
      <c r="F906">
        <v>184</v>
      </c>
      <c r="H906" t="str">
        <f t="shared" si="46"/>
        <v>Grade 4 Boys Wes Hosford B</v>
      </c>
      <c r="I906">
        <f>COUNTIF('Point Totals by Grade-Gender'!A:A,'Team Points Summary'!H906)</f>
        <v>1</v>
      </c>
      <c r="J906">
        <f t="shared" si="44"/>
      </c>
    </row>
    <row r="907" spans="1:10" ht="12.75">
      <c r="A907">
        <v>41</v>
      </c>
      <c r="B907" t="s">
        <v>265</v>
      </c>
      <c r="C907">
        <v>493</v>
      </c>
      <c r="D907">
        <v>153</v>
      </c>
      <c r="E907">
        <v>160</v>
      </c>
      <c r="F907">
        <v>180</v>
      </c>
      <c r="H907" t="str">
        <f t="shared" si="46"/>
        <v>Grade 4 Boys George H. Luck C</v>
      </c>
      <c r="I907">
        <f>COUNTIF('Point Totals by Grade-Gender'!A:A,'Team Points Summary'!H907)</f>
        <v>1</v>
      </c>
      <c r="J907">
        <f t="shared" si="44"/>
      </c>
    </row>
    <row r="908" spans="1:10" ht="12.75">
      <c r="A908">
        <v>42</v>
      </c>
      <c r="B908" t="s">
        <v>255</v>
      </c>
      <c r="C908">
        <v>502</v>
      </c>
      <c r="D908">
        <v>149</v>
      </c>
      <c r="E908">
        <v>165</v>
      </c>
      <c r="F908">
        <v>188</v>
      </c>
      <c r="H908" t="str">
        <f t="shared" si="46"/>
        <v>Grade 4 Boys Garneau A</v>
      </c>
      <c r="I908">
        <f>COUNTIF('Point Totals by Grade-Gender'!A:A,'Team Points Summary'!H908)</f>
        <v>1</v>
      </c>
      <c r="J908">
        <f t="shared" si="44"/>
      </c>
    </row>
    <row r="909" spans="1:10" ht="12.75">
      <c r="A909">
        <v>43</v>
      </c>
      <c r="B909" t="s">
        <v>290</v>
      </c>
      <c r="C909">
        <v>511</v>
      </c>
      <c r="D909">
        <v>135</v>
      </c>
      <c r="E909">
        <v>187</v>
      </c>
      <c r="F909">
        <v>189</v>
      </c>
      <c r="H909" t="str">
        <f t="shared" si="46"/>
        <v>Grade 4 Boys Kameyosek A</v>
      </c>
      <c r="I909">
        <f>COUNTIF('Point Totals by Grade-Gender'!A:A,'Team Points Summary'!H909)</f>
        <v>1</v>
      </c>
      <c r="J909">
        <f t="shared" si="44"/>
      </c>
    </row>
    <row r="910" spans="1:10" ht="12.75">
      <c r="A910">
        <v>44</v>
      </c>
      <c r="B910" t="s">
        <v>244</v>
      </c>
      <c r="C910">
        <v>530</v>
      </c>
      <c r="D910">
        <v>168</v>
      </c>
      <c r="E910">
        <v>171</v>
      </c>
      <c r="F910">
        <v>191</v>
      </c>
      <c r="H910" t="str">
        <f t="shared" si="46"/>
        <v>Grade 4 Boys Pine Street C</v>
      </c>
      <c r="I910">
        <f>COUNTIF('Point Totals by Grade-Gender'!A:A,'Team Points Summary'!H910)</f>
        <v>1</v>
      </c>
      <c r="J910">
        <f t="shared" si="44"/>
      </c>
    </row>
    <row r="911" spans="3:10" ht="12.75">
      <c r="C911">
        <f>SUM(C867:C910)</f>
        <v>11478</v>
      </c>
      <c r="H911" s="1" t="s">
        <v>106</v>
      </c>
      <c r="I911">
        <f>COUNTIF('Point Totals by Grade-Gender'!A:A,'Team Points Summary'!H911)</f>
        <v>1</v>
      </c>
      <c r="J911">
        <f t="shared" si="44"/>
      </c>
    </row>
    <row r="913" ht="12.75">
      <c r="A913" s="1" t="s">
        <v>606</v>
      </c>
    </row>
    <row r="914" spans="1:10" ht="12.75">
      <c r="A914">
        <v>1</v>
      </c>
      <c r="B914" t="s">
        <v>199</v>
      </c>
      <c r="C914">
        <v>70</v>
      </c>
      <c r="D914">
        <v>13</v>
      </c>
      <c r="E914">
        <v>27</v>
      </c>
      <c r="F914">
        <v>30</v>
      </c>
      <c r="H914" t="str">
        <f>CONCATENATE("Grade 5 Girls ",B914)</f>
        <v>Grade 5 Girls Michael A. Kostek A</v>
      </c>
      <c r="I914">
        <f>COUNTIF('Point Totals by Grade-Gender'!A:A,'Team Points Summary'!H914)</f>
        <v>1</v>
      </c>
      <c r="J914">
        <f t="shared" si="44"/>
      </c>
    </row>
    <row r="915" spans="1:10" ht="12.75">
      <c r="A915">
        <v>2</v>
      </c>
      <c r="B915" t="s">
        <v>258</v>
      </c>
      <c r="C915">
        <v>76</v>
      </c>
      <c r="D915">
        <v>23</v>
      </c>
      <c r="E915">
        <v>25</v>
      </c>
      <c r="F915">
        <v>28</v>
      </c>
      <c r="H915" t="str">
        <f aca="true" t="shared" si="47" ref="H915:H926">CONCATENATE("Grade 5 Girls ",B915)</f>
        <v>Grade 5 Girls Win Ferguson A</v>
      </c>
      <c r="I915">
        <f>COUNTIF('Point Totals by Grade-Gender'!A:A,'Team Points Summary'!H915)</f>
        <v>1</v>
      </c>
      <c r="J915">
        <f t="shared" si="44"/>
      </c>
    </row>
    <row r="916" spans="1:10" ht="12.75">
      <c r="A916">
        <v>3</v>
      </c>
      <c r="B916" t="s">
        <v>209</v>
      </c>
      <c r="C916">
        <v>79</v>
      </c>
      <c r="D916">
        <v>8</v>
      </c>
      <c r="E916">
        <v>31</v>
      </c>
      <c r="F916">
        <v>40</v>
      </c>
      <c r="H916" t="str">
        <f t="shared" si="47"/>
        <v>Grade 5 Girls Brander Gardens A</v>
      </c>
      <c r="I916">
        <f>COUNTIF('Point Totals by Grade-Gender'!A:A,'Team Points Summary'!H916)</f>
        <v>1</v>
      </c>
      <c r="J916">
        <f t="shared" si="44"/>
      </c>
    </row>
    <row r="917" spans="1:10" ht="12.75">
      <c r="A917">
        <v>4</v>
      </c>
      <c r="B917" t="s">
        <v>273</v>
      </c>
      <c r="C917">
        <v>97</v>
      </c>
      <c r="D917">
        <v>14</v>
      </c>
      <c r="E917">
        <v>18</v>
      </c>
      <c r="F917">
        <v>65</v>
      </c>
      <c r="H917" t="str">
        <f t="shared" si="47"/>
        <v>Grade 5 Girls Westbrook A</v>
      </c>
      <c r="I917">
        <f>COUNTIF('Point Totals by Grade-Gender'!A:A,'Team Points Summary'!H917)</f>
        <v>1</v>
      </c>
      <c r="J917">
        <f t="shared" si="44"/>
      </c>
    </row>
    <row r="918" spans="1:10" ht="12.75">
      <c r="A918">
        <v>5</v>
      </c>
      <c r="B918" t="s">
        <v>270</v>
      </c>
      <c r="C918">
        <v>110</v>
      </c>
      <c r="D918">
        <v>9</v>
      </c>
      <c r="E918">
        <v>41</v>
      </c>
      <c r="F918">
        <v>60</v>
      </c>
      <c r="H918" t="str">
        <f t="shared" si="47"/>
        <v>Grade 5 Girls Forest Heights A</v>
      </c>
      <c r="I918">
        <f>COUNTIF('Point Totals by Grade-Gender'!A:A,'Team Points Summary'!H918)</f>
        <v>1</v>
      </c>
      <c r="J918">
        <f t="shared" si="44"/>
      </c>
    </row>
    <row r="919" spans="1:10" ht="12.75">
      <c r="A919">
        <v>6</v>
      </c>
      <c r="B919" t="s">
        <v>376</v>
      </c>
      <c r="C919">
        <v>112</v>
      </c>
      <c r="D919">
        <v>10</v>
      </c>
      <c r="E919">
        <v>50</v>
      </c>
      <c r="F919">
        <v>52</v>
      </c>
      <c r="H919" t="str">
        <f t="shared" si="47"/>
        <v>Grade 5 Girls Esther Starkman A</v>
      </c>
      <c r="I919">
        <f>COUNTIF('Point Totals by Grade-Gender'!A:A,'Team Points Summary'!H919)</f>
        <v>1</v>
      </c>
      <c r="J919">
        <f t="shared" si="44"/>
      </c>
    </row>
    <row r="920" spans="1:10" ht="12.75">
      <c r="A920">
        <v>7</v>
      </c>
      <c r="B920" t="s">
        <v>231</v>
      </c>
      <c r="C920">
        <v>117</v>
      </c>
      <c r="D920">
        <v>4</v>
      </c>
      <c r="E920">
        <v>42</v>
      </c>
      <c r="F920">
        <v>71</v>
      </c>
      <c r="H920" t="str">
        <f t="shared" si="47"/>
        <v>Grade 5 Girls Earl Buxton A</v>
      </c>
      <c r="I920">
        <f>COUNTIF('Point Totals by Grade-Gender'!A:A,'Team Points Summary'!H920)</f>
        <v>1</v>
      </c>
      <c r="J920">
        <f t="shared" si="44"/>
      </c>
    </row>
    <row r="921" spans="1:10" ht="12.75">
      <c r="A921">
        <v>8</v>
      </c>
      <c r="B921" t="s">
        <v>204</v>
      </c>
      <c r="C921">
        <v>118</v>
      </c>
      <c r="D921">
        <v>7</v>
      </c>
      <c r="E921">
        <v>22</v>
      </c>
      <c r="F921">
        <v>89</v>
      </c>
      <c r="H921" t="str">
        <f t="shared" si="47"/>
        <v>Grade 5 Girls Johnny Bright A</v>
      </c>
      <c r="I921">
        <f>COUNTIF('Point Totals by Grade-Gender'!A:A,'Team Points Summary'!H921)</f>
        <v>1</v>
      </c>
      <c r="J921">
        <f t="shared" si="44"/>
      </c>
    </row>
    <row r="922" spans="1:10" ht="12.75">
      <c r="A922">
        <v>9</v>
      </c>
      <c r="B922" t="s">
        <v>256</v>
      </c>
      <c r="C922">
        <v>119</v>
      </c>
      <c r="D922">
        <v>11</v>
      </c>
      <c r="E922">
        <v>51</v>
      </c>
      <c r="F922">
        <v>57</v>
      </c>
      <c r="H922" t="str">
        <f t="shared" si="47"/>
        <v>Grade 5 Girls George H. Luck A</v>
      </c>
      <c r="I922">
        <f>COUNTIF('Point Totals by Grade-Gender'!A:A,'Team Points Summary'!H922)</f>
        <v>1</v>
      </c>
      <c r="J922">
        <f t="shared" si="44"/>
      </c>
    </row>
    <row r="923" spans="1:10" ht="12.75">
      <c r="A923">
        <v>10</v>
      </c>
      <c r="B923" t="s">
        <v>208</v>
      </c>
      <c r="C923">
        <v>126</v>
      </c>
      <c r="D923">
        <v>12</v>
      </c>
      <c r="E923">
        <v>53</v>
      </c>
      <c r="F923">
        <v>61</v>
      </c>
      <c r="H923" t="str">
        <f t="shared" si="47"/>
        <v>Grade 5 Girls Edmonton Christian West A</v>
      </c>
      <c r="I923">
        <f>COUNTIF('Point Totals by Grade-Gender'!A:A,'Team Points Summary'!H923)</f>
        <v>1</v>
      </c>
      <c r="J923">
        <f t="shared" si="44"/>
      </c>
    </row>
    <row r="924" spans="1:10" ht="12.75">
      <c r="A924">
        <v>11</v>
      </c>
      <c r="B924" t="s">
        <v>253</v>
      </c>
      <c r="C924">
        <v>141</v>
      </c>
      <c r="D924">
        <v>38</v>
      </c>
      <c r="E924">
        <v>49</v>
      </c>
      <c r="F924">
        <v>54</v>
      </c>
      <c r="H924" t="str">
        <f t="shared" si="47"/>
        <v>Grade 5 Girls Patricia Heights A</v>
      </c>
      <c r="I924">
        <f>COUNTIF('Point Totals by Grade-Gender'!A:A,'Team Points Summary'!H924)</f>
        <v>1</v>
      </c>
      <c r="J924">
        <f t="shared" si="44"/>
      </c>
    </row>
    <row r="925" spans="1:10" ht="12.75">
      <c r="A925">
        <v>12</v>
      </c>
      <c r="B925" t="s">
        <v>205</v>
      </c>
      <c r="C925">
        <v>146</v>
      </c>
      <c r="D925">
        <v>17</v>
      </c>
      <c r="E925">
        <v>44</v>
      </c>
      <c r="F925">
        <v>85</v>
      </c>
      <c r="H925" t="str">
        <f t="shared" si="47"/>
        <v>Grade 5 Girls Rio Terrace A</v>
      </c>
      <c r="I925">
        <f>COUNTIF('Point Totals by Grade-Gender'!A:A,'Team Points Summary'!H925)</f>
        <v>1</v>
      </c>
      <c r="J925">
        <f t="shared" si="44"/>
      </c>
    </row>
    <row r="926" spans="1:10" ht="12.75">
      <c r="A926">
        <v>13</v>
      </c>
      <c r="B926" t="s">
        <v>200</v>
      </c>
      <c r="C926">
        <v>153</v>
      </c>
      <c r="D926">
        <v>36</v>
      </c>
      <c r="E926">
        <v>37</v>
      </c>
      <c r="F926">
        <v>80</v>
      </c>
      <c r="H926" t="str">
        <f t="shared" si="47"/>
        <v>Grade 5 Girls George P. Nicholson A</v>
      </c>
      <c r="I926">
        <f>COUNTIF('Point Totals by Grade-Gender'!A:A,'Team Points Summary'!H926)</f>
        <v>1</v>
      </c>
      <c r="J926">
        <f t="shared" si="44"/>
      </c>
    </row>
    <row r="927" spans="1:10" ht="12.75">
      <c r="A927">
        <v>14</v>
      </c>
      <c r="B927" t="s">
        <v>290</v>
      </c>
      <c r="C927">
        <v>158</v>
      </c>
      <c r="D927">
        <v>5</v>
      </c>
      <c r="E927">
        <v>26</v>
      </c>
      <c r="F927">
        <v>127</v>
      </c>
      <c r="H927" t="str">
        <f aca="true" t="shared" si="48" ref="H927:H946">CONCATENATE("Grade 5 Girls ",B927)</f>
        <v>Grade 5 Girls Kameyosek A</v>
      </c>
      <c r="I927">
        <f>COUNTIF('Point Totals by Grade-Gender'!A:A,'Team Points Summary'!H927)</f>
        <v>1</v>
      </c>
      <c r="J927">
        <f t="shared" si="44"/>
      </c>
    </row>
    <row r="928" spans="1:10" ht="12.75">
      <c r="A928">
        <v>15</v>
      </c>
      <c r="B928" t="s">
        <v>283</v>
      </c>
      <c r="C928">
        <v>158</v>
      </c>
      <c r="D928">
        <v>1</v>
      </c>
      <c r="E928">
        <v>67</v>
      </c>
      <c r="F928">
        <v>90</v>
      </c>
      <c r="H928" t="str">
        <f t="shared" si="48"/>
        <v>Grade 5 Girls Mundare A</v>
      </c>
      <c r="I928">
        <f>COUNTIF('Point Totals by Grade-Gender'!A:A,'Team Points Summary'!H928)</f>
        <v>1</v>
      </c>
      <c r="J928">
        <f t="shared" si="44"/>
      </c>
    </row>
    <row r="929" spans="1:10" ht="12.75">
      <c r="A929">
        <v>16</v>
      </c>
      <c r="B929" t="s">
        <v>206</v>
      </c>
      <c r="C929">
        <v>167</v>
      </c>
      <c r="D929">
        <v>24</v>
      </c>
      <c r="E929">
        <v>46</v>
      </c>
      <c r="F929">
        <v>97</v>
      </c>
      <c r="H929" t="str">
        <f t="shared" si="48"/>
        <v>Grade 5 Girls McKernan A</v>
      </c>
      <c r="I929">
        <f>COUNTIF('Point Totals by Grade-Gender'!A:A,'Team Points Summary'!H929)</f>
        <v>1</v>
      </c>
      <c r="J929">
        <f t="shared" si="44"/>
      </c>
    </row>
    <row r="930" spans="1:10" ht="12.75">
      <c r="A930">
        <v>17</v>
      </c>
      <c r="B930" t="s">
        <v>614</v>
      </c>
      <c r="C930">
        <v>174</v>
      </c>
      <c r="D930">
        <v>19</v>
      </c>
      <c r="E930">
        <v>34</v>
      </c>
      <c r="F930">
        <v>121</v>
      </c>
      <c r="H930" t="str">
        <f t="shared" si="48"/>
        <v>Grade 5 Girls Dunluce A</v>
      </c>
      <c r="I930">
        <f>COUNTIF('Point Totals by Grade-Gender'!A:A,'Team Points Summary'!H930)</f>
        <v>1</v>
      </c>
      <c r="J930">
        <f t="shared" si="44"/>
      </c>
    </row>
    <row r="931" spans="1:10" ht="12.75">
      <c r="A931">
        <v>18</v>
      </c>
      <c r="B931" t="s">
        <v>347</v>
      </c>
      <c r="C931">
        <v>196</v>
      </c>
      <c r="D931">
        <v>3</v>
      </c>
      <c r="E931">
        <v>69</v>
      </c>
      <c r="F931">
        <v>124</v>
      </c>
      <c r="H931" t="str">
        <f t="shared" si="48"/>
        <v>Grade 5 Girls Victoria A</v>
      </c>
      <c r="I931">
        <f>COUNTIF('Point Totals by Grade-Gender'!A:A,'Team Points Summary'!H931)</f>
        <v>1</v>
      </c>
      <c r="J931">
        <f t="shared" si="44"/>
      </c>
    </row>
    <row r="932" spans="1:10" ht="12.75">
      <c r="A932">
        <v>19</v>
      </c>
      <c r="B932" t="s">
        <v>225</v>
      </c>
      <c r="C932">
        <v>208</v>
      </c>
      <c r="D932">
        <v>45</v>
      </c>
      <c r="E932">
        <v>62</v>
      </c>
      <c r="F932">
        <v>101</v>
      </c>
      <c r="H932" t="str">
        <f t="shared" si="48"/>
        <v>Grade 5 Girls Strathcona Christian Ac A</v>
      </c>
      <c r="I932">
        <f>COUNTIF('Point Totals by Grade-Gender'!A:A,'Team Points Summary'!H932)</f>
        <v>1</v>
      </c>
      <c r="J932">
        <f t="shared" si="44"/>
      </c>
    </row>
    <row r="933" spans="1:10" ht="12.75">
      <c r="A933">
        <v>20</v>
      </c>
      <c r="B933" t="s">
        <v>207</v>
      </c>
      <c r="C933">
        <v>217</v>
      </c>
      <c r="D933">
        <v>59</v>
      </c>
      <c r="E933">
        <v>74</v>
      </c>
      <c r="F933">
        <v>84</v>
      </c>
      <c r="H933" t="str">
        <f t="shared" si="48"/>
        <v>Grade 5 Girls Parkallen A</v>
      </c>
      <c r="I933">
        <f>COUNTIF('Point Totals by Grade-Gender'!A:A,'Team Points Summary'!H933)</f>
        <v>1</v>
      </c>
      <c r="J933">
        <f t="shared" si="44"/>
      </c>
    </row>
    <row r="934" spans="1:10" ht="12.75">
      <c r="A934">
        <v>21</v>
      </c>
      <c r="B934" t="s">
        <v>202</v>
      </c>
      <c r="C934">
        <v>224</v>
      </c>
      <c r="D934">
        <v>66</v>
      </c>
      <c r="E934">
        <v>75</v>
      </c>
      <c r="F934">
        <v>83</v>
      </c>
      <c r="H934" t="str">
        <f t="shared" si="48"/>
        <v>Grade 5 Girls Windsor Park A</v>
      </c>
      <c r="I934">
        <f>COUNTIF('Point Totals by Grade-Gender'!A:A,'Team Points Summary'!H934)</f>
        <v>1</v>
      </c>
      <c r="J934">
        <f t="shared" si="44"/>
      </c>
    </row>
    <row r="935" spans="1:10" ht="12.75">
      <c r="A935">
        <v>22</v>
      </c>
      <c r="B935" t="s">
        <v>257</v>
      </c>
      <c r="C935">
        <v>225</v>
      </c>
      <c r="D935">
        <v>29</v>
      </c>
      <c r="E935">
        <v>92</v>
      </c>
      <c r="F935">
        <v>104</v>
      </c>
      <c r="H935" t="str">
        <f t="shared" si="48"/>
        <v>Grade 5 Girls Centennial A</v>
      </c>
      <c r="I935">
        <f>COUNTIF('Point Totals by Grade-Gender'!A:A,'Team Points Summary'!H935)</f>
        <v>1</v>
      </c>
      <c r="J935">
        <f t="shared" si="44"/>
      </c>
    </row>
    <row r="936" spans="1:10" ht="12.75">
      <c r="A936">
        <v>23</v>
      </c>
      <c r="B936" t="s">
        <v>248</v>
      </c>
      <c r="C936">
        <v>237</v>
      </c>
      <c r="D936">
        <v>72</v>
      </c>
      <c r="E936">
        <v>79</v>
      </c>
      <c r="F936">
        <v>86</v>
      </c>
      <c r="H936" t="str">
        <f t="shared" si="48"/>
        <v>Grade 5 Girls Earl Buxton B</v>
      </c>
      <c r="I936">
        <f>COUNTIF('Point Totals by Grade-Gender'!A:A,'Team Points Summary'!H936)</f>
        <v>1</v>
      </c>
      <c r="J936">
        <f t="shared" si="44"/>
      </c>
    </row>
    <row r="937" spans="1:10" ht="12.75">
      <c r="A937">
        <v>24</v>
      </c>
      <c r="B937" t="s">
        <v>371</v>
      </c>
      <c r="C937">
        <v>255</v>
      </c>
      <c r="D937">
        <v>39</v>
      </c>
      <c r="E937">
        <v>103</v>
      </c>
      <c r="F937">
        <v>113</v>
      </c>
      <c r="H937" t="str">
        <f t="shared" si="48"/>
        <v>Grade 5 Girls Laurier Heights A</v>
      </c>
      <c r="I937">
        <f>COUNTIF('Point Totals by Grade-Gender'!A:A,'Team Points Summary'!H937)</f>
        <v>1</v>
      </c>
      <c r="J937">
        <f t="shared" si="44"/>
      </c>
    </row>
    <row r="938" spans="1:10" ht="12.75">
      <c r="A938">
        <v>25</v>
      </c>
      <c r="B938" t="s">
        <v>229</v>
      </c>
      <c r="C938">
        <v>256</v>
      </c>
      <c r="D938">
        <v>55</v>
      </c>
      <c r="E938">
        <v>58</v>
      </c>
      <c r="F938">
        <v>143</v>
      </c>
      <c r="H938" t="str">
        <f t="shared" si="48"/>
        <v>Grade 5 Girls Meadowlark Christian A</v>
      </c>
      <c r="I938">
        <f>COUNTIF('Point Totals by Grade-Gender'!A:A,'Team Points Summary'!H938)</f>
        <v>1</v>
      </c>
      <c r="J938">
        <f t="shared" si="44"/>
      </c>
    </row>
    <row r="939" spans="1:10" ht="12.75">
      <c r="A939">
        <v>26</v>
      </c>
      <c r="B939" t="s">
        <v>262</v>
      </c>
      <c r="C939">
        <v>265</v>
      </c>
      <c r="D939">
        <v>77</v>
      </c>
      <c r="E939">
        <v>82</v>
      </c>
      <c r="F939">
        <v>106</v>
      </c>
      <c r="H939" t="str">
        <f t="shared" si="48"/>
        <v>Grade 5 Girls Bessie Nichols A</v>
      </c>
      <c r="I939">
        <f>COUNTIF('Point Totals by Grade-Gender'!A:A,'Team Points Summary'!H939)</f>
        <v>1</v>
      </c>
      <c r="J939">
        <f t="shared" si="44"/>
      </c>
    </row>
    <row r="940" spans="1:10" ht="12.75">
      <c r="A940">
        <v>27</v>
      </c>
      <c r="B940" t="s">
        <v>232</v>
      </c>
      <c r="C940">
        <v>294</v>
      </c>
      <c r="D940">
        <v>76</v>
      </c>
      <c r="E940">
        <v>108</v>
      </c>
      <c r="F940">
        <v>110</v>
      </c>
      <c r="H940" t="str">
        <f t="shared" si="48"/>
        <v>Grade 5 Girls Lymburn A</v>
      </c>
      <c r="I940">
        <f>COUNTIF('Point Totals by Grade-Gender'!A:A,'Team Points Summary'!H940)</f>
        <v>1</v>
      </c>
      <c r="J940">
        <f t="shared" si="44"/>
      </c>
    </row>
    <row r="941" spans="1:10" ht="12.75">
      <c r="A941">
        <v>28</v>
      </c>
      <c r="B941" t="s">
        <v>348</v>
      </c>
      <c r="C941">
        <v>295</v>
      </c>
      <c r="D941">
        <v>78</v>
      </c>
      <c r="E941">
        <v>95</v>
      </c>
      <c r="F941">
        <v>122</v>
      </c>
      <c r="H941" t="str">
        <f t="shared" si="48"/>
        <v>Grade 5 Girls Major General Griesbach A</v>
      </c>
      <c r="I941">
        <f>COUNTIF('Point Totals by Grade-Gender'!A:A,'Team Points Summary'!H941)</f>
        <v>1</v>
      </c>
      <c r="J941">
        <f t="shared" si="44"/>
      </c>
    </row>
    <row r="942" spans="1:10" ht="12.75">
      <c r="A942">
        <v>29</v>
      </c>
      <c r="B942" t="s">
        <v>388</v>
      </c>
      <c r="C942">
        <v>330</v>
      </c>
      <c r="D942">
        <v>93</v>
      </c>
      <c r="E942">
        <v>102</v>
      </c>
      <c r="F942">
        <v>135</v>
      </c>
      <c r="H942" t="str">
        <f t="shared" si="48"/>
        <v>Grade 5 Girls Lendrum A</v>
      </c>
      <c r="I942">
        <f>COUNTIF('Point Totals by Grade-Gender'!A:A,'Team Points Summary'!H942)</f>
        <v>1</v>
      </c>
      <c r="J942">
        <f t="shared" si="44"/>
      </c>
    </row>
    <row r="943" spans="1:10" ht="12.75">
      <c r="A943">
        <v>30</v>
      </c>
      <c r="B943" t="s">
        <v>201</v>
      </c>
      <c r="C943">
        <v>331</v>
      </c>
      <c r="D943">
        <v>96</v>
      </c>
      <c r="E943">
        <v>116</v>
      </c>
      <c r="F943">
        <v>119</v>
      </c>
      <c r="H943" t="str">
        <f t="shared" si="48"/>
        <v>Grade 5 Girls Pine Street A</v>
      </c>
      <c r="I943">
        <f>COUNTIF('Point Totals by Grade-Gender'!A:A,'Team Points Summary'!H943)</f>
        <v>1</v>
      </c>
      <c r="J943">
        <f t="shared" si="44"/>
      </c>
    </row>
    <row r="944" spans="1:10" ht="12.75">
      <c r="A944">
        <v>31</v>
      </c>
      <c r="B944" t="s">
        <v>260</v>
      </c>
      <c r="C944">
        <v>354</v>
      </c>
      <c r="D944">
        <v>105</v>
      </c>
      <c r="E944">
        <v>107</v>
      </c>
      <c r="F944">
        <v>142</v>
      </c>
      <c r="H944" t="str">
        <f t="shared" si="48"/>
        <v>Grade 5 Girls Strathcona Christian Ac B</v>
      </c>
      <c r="I944">
        <f>COUNTIF('Point Totals by Grade-Gender'!A:A,'Team Points Summary'!H944)</f>
        <v>1</v>
      </c>
      <c r="J944">
        <f t="shared" si="44"/>
      </c>
    </row>
    <row r="945" spans="1:10" ht="12.75">
      <c r="A945">
        <v>32</v>
      </c>
      <c r="B945" t="s">
        <v>350</v>
      </c>
      <c r="C945">
        <v>402</v>
      </c>
      <c r="D945">
        <v>132</v>
      </c>
      <c r="E945">
        <v>133</v>
      </c>
      <c r="F945">
        <v>137</v>
      </c>
      <c r="H945" t="str">
        <f t="shared" si="48"/>
        <v>Grade 5 Girls Major General Griesbach B</v>
      </c>
      <c r="I945">
        <f>COUNTIF('Point Totals by Grade-Gender'!A:A,'Team Points Summary'!H945)</f>
        <v>1</v>
      </c>
      <c r="J945">
        <f>IF(I945=0,"MISSING","")</f>
      </c>
    </row>
    <row r="946" spans="1:10" ht="12.75">
      <c r="A946">
        <v>33</v>
      </c>
      <c r="B946" t="s">
        <v>616</v>
      </c>
      <c r="C946">
        <v>432</v>
      </c>
      <c r="D946">
        <v>140</v>
      </c>
      <c r="E946">
        <v>145</v>
      </c>
      <c r="F946">
        <v>147</v>
      </c>
      <c r="H946" t="str">
        <f t="shared" si="48"/>
        <v>Grade 5 Girls Dunluce B</v>
      </c>
      <c r="I946">
        <f>COUNTIF('Point Totals by Grade-Gender'!A:A,'Team Points Summary'!H946)</f>
        <v>1</v>
      </c>
      <c r="J946">
        <f>IF(I946=0,"MISSING","")</f>
      </c>
    </row>
    <row r="947" spans="3:10" ht="12.75">
      <c r="C947">
        <f>SUM(C914:C946)</f>
        <v>6642</v>
      </c>
      <c r="H947" s="1" t="s">
        <v>107</v>
      </c>
      <c r="I947">
        <f>COUNTIF('Point Totals by Grade-Gender'!A:A,'Team Points Summary'!H947)</f>
        <v>1</v>
      </c>
      <c r="J947">
        <f aca="true" t="shared" si="49" ref="J947:J1013">IF(I947=0,"MISSING","")</f>
      </c>
    </row>
    <row r="949" ht="12.75">
      <c r="A949" s="1" t="s">
        <v>607</v>
      </c>
    </row>
    <row r="950" spans="1:10" ht="12.75">
      <c r="A950">
        <v>1</v>
      </c>
      <c r="B950" t="s">
        <v>205</v>
      </c>
      <c r="C950">
        <v>32</v>
      </c>
      <c r="D950">
        <v>5</v>
      </c>
      <c r="E950">
        <v>10</v>
      </c>
      <c r="F950">
        <v>17</v>
      </c>
      <c r="H950" t="str">
        <f>CONCATENATE("Grade 5 Boys ",B950)</f>
        <v>Grade 5 Boys Rio Terrace A</v>
      </c>
      <c r="I950">
        <f>COUNTIF('Point Totals by Grade-Gender'!A:A,'Team Points Summary'!H950)</f>
        <v>1</v>
      </c>
      <c r="J950">
        <f t="shared" si="49"/>
      </c>
    </row>
    <row r="951" spans="1:10" ht="12.75">
      <c r="A951">
        <v>2</v>
      </c>
      <c r="B951" t="s">
        <v>202</v>
      </c>
      <c r="C951">
        <v>47</v>
      </c>
      <c r="D951">
        <v>3</v>
      </c>
      <c r="E951">
        <v>8</v>
      </c>
      <c r="F951">
        <v>36</v>
      </c>
      <c r="H951" t="str">
        <f aca="true" t="shared" si="50" ref="H951:H990">CONCATENATE("Grade 5 Boys ",B951)</f>
        <v>Grade 5 Boys Windsor Park A</v>
      </c>
      <c r="I951">
        <f>COUNTIF('Point Totals by Grade-Gender'!A:A,'Team Points Summary'!H951)</f>
        <v>1</v>
      </c>
      <c r="J951">
        <f t="shared" si="49"/>
      </c>
    </row>
    <row r="952" spans="1:10" ht="12.75">
      <c r="A952">
        <v>3</v>
      </c>
      <c r="B952" t="s">
        <v>258</v>
      </c>
      <c r="C952">
        <v>60</v>
      </c>
      <c r="D952">
        <v>1</v>
      </c>
      <c r="E952">
        <v>26</v>
      </c>
      <c r="F952">
        <v>33</v>
      </c>
      <c r="H952" t="str">
        <f t="shared" si="50"/>
        <v>Grade 5 Boys Win Ferguson A</v>
      </c>
      <c r="I952">
        <f>COUNTIF('Point Totals by Grade-Gender'!A:A,'Team Points Summary'!H952)</f>
        <v>1</v>
      </c>
      <c r="J952">
        <f t="shared" si="49"/>
      </c>
    </row>
    <row r="953" spans="1:10" ht="12.75">
      <c r="A953">
        <v>4</v>
      </c>
      <c r="B953" t="s">
        <v>199</v>
      </c>
      <c r="C953">
        <v>66</v>
      </c>
      <c r="D953">
        <v>4</v>
      </c>
      <c r="E953">
        <v>30</v>
      </c>
      <c r="F953">
        <v>32</v>
      </c>
      <c r="H953" t="str">
        <f t="shared" si="50"/>
        <v>Grade 5 Boys Michael A. Kostek A</v>
      </c>
      <c r="I953">
        <f>COUNTIF('Point Totals by Grade-Gender'!A:A,'Team Points Summary'!H953)</f>
        <v>1</v>
      </c>
      <c r="J953">
        <f t="shared" si="49"/>
      </c>
    </row>
    <row r="954" spans="1:10" ht="12.75">
      <c r="A954">
        <v>5</v>
      </c>
      <c r="B954" t="s">
        <v>618</v>
      </c>
      <c r="C954">
        <v>91</v>
      </c>
      <c r="D954">
        <v>16</v>
      </c>
      <c r="E954">
        <v>22</v>
      </c>
      <c r="F954">
        <v>53</v>
      </c>
      <c r="H954" t="str">
        <f t="shared" si="50"/>
        <v>Grade 5 Boys Donnan A</v>
      </c>
      <c r="I954">
        <f>COUNTIF('Point Totals by Grade-Gender'!A:A,'Team Points Summary'!H954)</f>
        <v>1</v>
      </c>
      <c r="J954">
        <f t="shared" si="49"/>
      </c>
    </row>
    <row r="955" spans="1:10" ht="12.75">
      <c r="A955">
        <v>6</v>
      </c>
      <c r="B955" t="s">
        <v>220</v>
      </c>
      <c r="C955">
        <v>95</v>
      </c>
      <c r="D955">
        <v>19</v>
      </c>
      <c r="E955">
        <v>29</v>
      </c>
      <c r="F955">
        <v>47</v>
      </c>
      <c r="H955" t="str">
        <f t="shared" si="50"/>
        <v>Grade 5 Boys Rio Terrace B</v>
      </c>
      <c r="I955">
        <f>COUNTIF('Point Totals by Grade-Gender'!A:A,'Team Points Summary'!H955)</f>
        <v>1</v>
      </c>
      <c r="J955">
        <f t="shared" si="49"/>
      </c>
    </row>
    <row r="956" spans="1:10" ht="12.75">
      <c r="A956">
        <v>7</v>
      </c>
      <c r="B956" t="s">
        <v>209</v>
      </c>
      <c r="C956">
        <v>99</v>
      </c>
      <c r="D956">
        <v>24</v>
      </c>
      <c r="E956">
        <v>27</v>
      </c>
      <c r="F956">
        <v>48</v>
      </c>
      <c r="H956" t="str">
        <f t="shared" si="50"/>
        <v>Grade 5 Boys Brander Gardens A</v>
      </c>
      <c r="I956">
        <f>COUNTIF('Point Totals by Grade-Gender'!A:A,'Team Points Summary'!H956)</f>
        <v>1</v>
      </c>
      <c r="J956">
        <f t="shared" si="49"/>
      </c>
    </row>
    <row r="957" spans="1:10" ht="12.75">
      <c r="A957">
        <v>8</v>
      </c>
      <c r="B957" t="s">
        <v>208</v>
      </c>
      <c r="C957">
        <v>108</v>
      </c>
      <c r="D957">
        <v>14</v>
      </c>
      <c r="E957">
        <v>39</v>
      </c>
      <c r="F957">
        <v>55</v>
      </c>
      <c r="H957" t="str">
        <f t="shared" si="50"/>
        <v>Grade 5 Boys Edmonton Christian West A</v>
      </c>
      <c r="I957">
        <f>COUNTIF('Point Totals by Grade-Gender'!A:A,'Team Points Summary'!H957)</f>
        <v>1</v>
      </c>
      <c r="J957">
        <f t="shared" si="49"/>
      </c>
    </row>
    <row r="958" spans="1:10" ht="12.75">
      <c r="A958">
        <v>9</v>
      </c>
      <c r="B958" t="s">
        <v>204</v>
      </c>
      <c r="C958">
        <v>139</v>
      </c>
      <c r="D958">
        <v>35</v>
      </c>
      <c r="E958">
        <v>42</v>
      </c>
      <c r="F958">
        <v>62</v>
      </c>
      <c r="H958" t="str">
        <f t="shared" si="50"/>
        <v>Grade 5 Boys Johnny Bright A</v>
      </c>
      <c r="I958">
        <f>COUNTIF('Point Totals by Grade-Gender'!A:A,'Team Points Summary'!H958)</f>
        <v>1</v>
      </c>
      <c r="J958">
        <f t="shared" si="49"/>
      </c>
    </row>
    <row r="959" spans="1:10" ht="12.75">
      <c r="A959">
        <v>10</v>
      </c>
      <c r="B959" t="s">
        <v>285</v>
      </c>
      <c r="C959">
        <v>145</v>
      </c>
      <c r="D959">
        <v>40</v>
      </c>
      <c r="E959">
        <v>46</v>
      </c>
      <c r="F959">
        <v>59</v>
      </c>
      <c r="H959" t="str">
        <f t="shared" si="50"/>
        <v>Grade 5 Boys Westglen A</v>
      </c>
      <c r="I959">
        <f>COUNTIF('Point Totals by Grade-Gender'!A:A,'Team Points Summary'!H959)</f>
        <v>1</v>
      </c>
      <c r="J959">
        <f t="shared" si="49"/>
      </c>
    </row>
    <row r="960" spans="1:10" ht="12.75">
      <c r="A960">
        <v>11</v>
      </c>
      <c r="B960" t="s">
        <v>376</v>
      </c>
      <c r="C960">
        <v>145</v>
      </c>
      <c r="D960">
        <v>11</v>
      </c>
      <c r="E960">
        <v>54</v>
      </c>
      <c r="F960">
        <v>80</v>
      </c>
      <c r="H960" t="str">
        <f t="shared" si="50"/>
        <v>Grade 5 Boys Esther Starkman A</v>
      </c>
      <c r="I960">
        <f>COUNTIF('Point Totals by Grade-Gender'!A:A,'Team Points Summary'!H960)</f>
        <v>1</v>
      </c>
      <c r="J960">
        <f t="shared" si="49"/>
      </c>
    </row>
    <row r="961" spans="1:10" ht="12.75">
      <c r="A961">
        <v>12</v>
      </c>
      <c r="B961" t="s">
        <v>214</v>
      </c>
      <c r="C961">
        <v>157</v>
      </c>
      <c r="D961">
        <v>34</v>
      </c>
      <c r="E961">
        <v>58</v>
      </c>
      <c r="F961">
        <v>65</v>
      </c>
      <c r="H961" t="str">
        <f t="shared" si="50"/>
        <v>Grade 5 Boys Michael A. Kostek B</v>
      </c>
      <c r="I961">
        <f>COUNTIF('Point Totals by Grade-Gender'!A:A,'Team Points Summary'!H961)</f>
        <v>1</v>
      </c>
      <c r="J961">
        <f t="shared" si="49"/>
      </c>
    </row>
    <row r="962" spans="1:10" ht="12.75">
      <c r="A962">
        <v>13</v>
      </c>
      <c r="B962" t="s">
        <v>231</v>
      </c>
      <c r="C962">
        <v>175</v>
      </c>
      <c r="D962">
        <v>13</v>
      </c>
      <c r="E962">
        <v>77</v>
      </c>
      <c r="F962">
        <v>85</v>
      </c>
      <c r="H962" t="str">
        <f t="shared" si="50"/>
        <v>Grade 5 Boys Earl Buxton A</v>
      </c>
      <c r="I962">
        <f>COUNTIF('Point Totals by Grade-Gender'!A:A,'Team Points Summary'!H962)</f>
        <v>1</v>
      </c>
      <c r="J962">
        <f t="shared" si="49"/>
      </c>
    </row>
    <row r="963" spans="1:10" ht="12.75">
      <c r="A963">
        <v>14</v>
      </c>
      <c r="B963" t="s">
        <v>256</v>
      </c>
      <c r="C963">
        <v>176</v>
      </c>
      <c r="D963">
        <v>18</v>
      </c>
      <c r="E963">
        <v>66</v>
      </c>
      <c r="F963">
        <v>92</v>
      </c>
      <c r="H963" t="str">
        <f t="shared" si="50"/>
        <v>Grade 5 Boys George H. Luck A</v>
      </c>
      <c r="I963">
        <f>COUNTIF('Point Totals by Grade-Gender'!A:A,'Team Points Summary'!H963)</f>
        <v>1</v>
      </c>
      <c r="J963">
        <f t="shared" si="49"/>
      </c>
    </row>
    <row r="964" spans="1:10" ht="12.75">
      <c r="A964">
        <v>15</v>
      </c>
      <c r="B964" t="s">
        <v>211</v>
      </c>
      <c r="C964">
        <v>180</v>
      </c>
      <c r="D964">
        <v>12</v>
      </c>
      <c r="E964">
        <v>37</v>
      </c>
      <c r="F964">
        <v>131</v>
      </c>
      <c r="H964" t="str">
        <f t="shared" si="50"/>
        <v>Grade 5 Boys Holyrood A</v>
      </c>
      <c r="I964">
        <f>COUNTIF('Point Totals by Grade-Gender'!A:A,'Team Points Summary'!H964)</f>
        <v>1</v>
      </c>
      <c r="J964">
        <f t="shared" si="49"/>
      </c>
    </row>
    <row r="965" spans="1:10" ht="12.75">
      <c r="A965">
        <v>16</v>
      </c>
      <c r="B965" t="s">
        <v>212</v>
      </c>
      <c r="C965">
        <v>192</v>
      </c>
      <c r="D965">
        <v>20</v>
      </c>
      <c r="E965">
        <v>45</v>
      </c>
      <c r="F965">
        <v>127</v>
      </c>
      <c r="H965" t="str">
        <f t="shared" si="50"/>
        <v>Grade 5 Boys Belgravia A</v>
      </c>
      <c r="I965">
        <f>COUNTIF('Point Totals by Grade-Gender'!A:A,'Team Points Summary'!H965)</f>
        <v>1</v>
      </c>
      <c r="J965">
        <f t="shared" si="49"/>
      </c>
    </row>
    <row r="966" spans="1:10" ht="12.75">
      <c r="A966">
        <v>17</v>
      </c>
      <c r="B966" t="s">
        <v>210</v>
      </c>
      <c r="C966">
        <v>206</v>
      </c>
      <c r="D966">
        <v>60</v>
      </c>
      <c r="E966">
        <v>72</v>
      </c>
      <c r="F966">
        <v>74</v>
      </c>
      <c r="H966" t="str">
        <f t="shared" si="50"/>
        <v>Grade 5 Boys Windsor Park B</v>
      </c>
      <c r="I966">
        <f>COUNTIF('Point Totals by Grade-Gender'!A:A,'Team Points Summary'!H966)</f>
        <v>1</v>
      </c>
      <c r="J966">
        <f t="shared" si="49"/>
      </c>
    </row>
    <row r="967" spans="1:10" ht="12.75">
      <c r="A967">
        <v>18</v>
      </c>
      <c r="B967" t="s">
        <v>610</v>
      </c>
      <c r="C967">
        <v>207</v>
      </c>
      <c r="D967">
        <v>57</v>
      </c>
      <c r="E967">
        <v>64</v>
      </c>
      <c r="F967">
        <v>86</v>
      </c>
      <c r="H967" t="str">
        <f t="shared" si="50"/>
        <v>Grade 5 Boys Fraser A</v>
      </c>
      <c r="I967">
        <f>COUNTIF('Point Totals by Grade-Gender'!A:A,'Team Points Summary'!H967)</f>
        <v>1</v>
      </c>
      <c r="J967">
        <f t="shared" si="49"/>
      </c>
    </row>
    <row r="968" spans="1:10" ht="12.75">
      <c r="A968">
        <v>19</v>
      </c>
      <c r="B968" t="s">
        <v>207</v>
      </c>
      <c r="C968">
        <v>210</v>
      </c>
      <c r="D968">
        <v>69</v>
      </c>
      <c r="E968">
        <v>70</v>
      </c>
      <c r="F968">
        <v>71</v>
      </c>
      <c r="H968" t="str">
        <f t="shared" si="50"/>
        <v>Grade 5 Boys Parkallen A</v>
      </c>
      <c r="I968">
        <f>COUNTIF('Point Totals by Grade-Gender'!A:A,'Team Points Summary'!H968)</f>
        <v>1</v>
      </c>
      <c r="J968">
        <f t="shared" si="49"/>
      </c>
    </row>
    <row r="969" spans="1:10" ht="12.75">
      <c r="A969">
        <v>20</v>
      </c>
      <c r="B969" t="s">
        <v>615</v>
      </c>
      <c r="C969">
        <v>216</v>
      </c>
      <c r="D969">
        <v>21</v>
      </c>
      <c r="E969">
        <v>94</v>
      </c>
      <c r="F969">
        <v>101</v>
      </c>
      <c r="H969" t="str">
        <f t="shared" si="50"/>
        <v>Grade 5 Boys Athlone A</v>
      </c>
      <c r="I969">
        <f>COUNTIF('Point Totals by Grade-Gender'!A:A,'Team Points Summary'!H969)</f>
        <v>1</v>
      </c>
      <c r="J969">
        <f t="shared" si="49"/>
      </c>
    </row>
    <row r="970" spans="1:10" ht="12.75">
      <c r="A970">
        <v>21</v>
      </c>
      <c r="B970" t="s">
        <v>206</v>
      </c>
      <c r="C970">
        <v>223</v>
      </c>
      <c r="D970">
        <v>31</v>
      </c>
      <c r="E970">
        <v>73</v>
      </c>
      <c r="F970">
        <v>119</v>
      </c>
      <c r="H970" t="str">
        <f t="shared" si="50"/>
        <v>Grade 5 Boys McKernan A</v>
      </c>
      <c r="I970">
        <f>COUNTIF('Point Totals by Grade-Gender'!A:A,'Team Points Summary'!H970)</f>
        <v>1</v>
      </c>
      <c r="J970">
        <f t="shared" si="49"/>
      </c>
    </row>
    <row r="971" spans="1:10" ht="12.75">
      <c r="A971">
        <v>22</v>
      </c>
      <c r="B971" t="s">
        <v>225</v>
      </c>
      <c r="C971">
        <v>238</v>
      </c>
      <c r="D971">
        <v>44</v>
      </c>
      <c r="E971">
        <v>61</v>
      </c>
      <c r="F971">
        <v>133</v>
      </c>
      <c r="H971" t="str">
        <f t="shared" si="50"/>
        <v>Grade 5 Boys Strathcona Christian Ac A</v>
      </c>
      <c r="I971">
        <f>COUNTIF('Point Totals by Grade-Gender'!A:A,'Team Points Summary'!H971)</f>
        <v>1</v>
      </c>
      <c r="J971">
        <f t="shared" si="49"/>
      </c>
    </row>
    <row r="972" spans="1:10" ht="12.75">
      <c r="A972">
        <v>23</v>
      </c>
      <c r="B972" t="s">
        <v>228</v>
      </c>
      <c r="C972">
        <v>241</v>
      </c>
      <c r="D972">
        <v>7</v>
      </c>
      <c r="E972">
        <v>113</v>
      </c>
      <c r="F972">
        <v>121</v>
      </c>
      <c r="H972" t="str">
        <f t="shared" si="50"/>
        <v>Grade 5 Boys Lansdowne A</v>
      </c>
      <c r="I972">
        <f>COUNTIF('Point Totals by Grade-Gender'!A:A,'Team Points Summary'!H972)</f>
        <v>1</v>
      </c>
      <c r="J972">
        <f t="shared" si="49"/>
      </c>
    </row>
    <row r="973" spans="1:10" ht="12.75">
      <c r="A973">
        <v>24</v>
      </c>
      <c r="B973" t="s">
        <v>283</v>
      </c>
      <c r="C973">
        <v>243</v>
      </c>
      <c r="D973">
        <v>25</v>
      </c>
      <c r="E973">
        <v>106</v>
      </c>
      <c r="F973">
        <v>112</v>
      </c>
      <c r="H973" t="str">
        <f t="shared" si="50"/>
        <v>Grade 5 Boys Mundare A</v>
      </c>
      <c r="I973">
        <f>COUNTIF('Point Totals by Grade-Gender'!A:A,'Team Points Summary'!H973)</f>
        <v>1</v>
      </c>
      <c r="J973">
        <f t="shared" si="49"/>
      </c>
    </row>
    <row r="974" spans="1:10" ht="12.75">
      <c r="A974">
        <v>25</v>
      </c>
      <c r="B974" t="s">
        <v>347</v>
      </c>
      <c r="C974">
        <v>245</v>
      </c>
      <c r="D974">
        <v>49</v>
      </c>
      <c r="E974">
        <v>50</v>
      </c>
      <c r="F974">
        <v>146</v>
      </c>
      <c r="H974" t="str">
        <f t="shared" si="50"/>
        <v>Grade 5 Boys Victoria A</v>
      </c>
      <c r="I974">
        <f>COUNTIF('Point Totals by Grade-Gender'!A:A,'Team Points Summary'!H974)</f>
        <v>1</v>
      </c>
      <c r="J974">
        <f t="shared" si="49"/>
      </c>
    </row>
    <row r="975" spans="1:10" ht="12.75">
      <c r="A975">
        <v>26</v>
      </c>
      <c r="B975" t="s">
        <v>388</v>
      </c>
      <c r="C975">
        <v>271</v>
      </c>
      <c r="D975">
        <v>79</v>
      </c>
      <c r="E975">
        <v>89</v>
      </c>
      <c r="F975">
        <v>103</v>
      </c>
      <c r="H975" t="str">
        <f t="shared" si="50"/>
        <v>Grade 5 Boys Lendrum A</v>
      </c>
      <c r="I975">
        <f>COUNTIF('Point Totals by Grade-Gender'!A:A,'Team Points Summary'!H975)</f>
        <v>1</v>
      </c>
      <c r="J975">
        <f t="shared" si="49"/>
      </c>
    </row>
    <row r="976" spans="1:10" ht="12.75">
      <c r="A976">
        <v>27</v>
      </c>
      <c r="B976" t="s">
        <v>235</v>
      </c>
      <c r="C976">
        <v>277</v>
      </c>
      <c r="D976">
        <v>67</v>
      </c>
      <c r="E976">
        <v>75</v>
      </c>
      <c r="F976">
        <v>135</v>
      </c>
      <c r="H976" t="str">
        <f t="shared" si="50"/>
        <v>Grade 5 Boys Michael A. Kostek C</v>
      </c>
      <c r="I976">
        <f>COUNTIF('Point Totals by Grade-Gender'!A:A,'Team Points Summary'!H976)</f>
        <v>1</v>
      </c>
      <c r="J976">
        <f t="shared" si="49"/>
      </c>
    </row>
    <row r="977" spans="1:10" ht="12.75">
      <c r="A977">
        <v>28</v>
      </c>
      <c r="B977" t="s">
        <v>200</v>
      </c>
      <c r="C977">
        <v>277</v>
      </c>
      <c r="D977">
        <v>38</v>
      </c>
      <c r="E977">
        <v>100</v>
      </c>
      <c r="F977">
        <v>139</v>
      </c>
      <c r="H977" t="str">
        <f t="shared" si="50"/>
        <v>Grade 5 Boys George P. Nicholson A</v>
      </c>
      <c r="I977">
        <f>COUNTIF('Point Totals by Grade-Gender'!A:A,'Team Points Summary'!H977)</f>
        <v>1</v>
      </c>
      <c r="J977">
        <f t="shared" si="49"/>
      </c>
    </row>
    <row r="978" spans="1:10" ht="12.75">
      <c r="A978">
        <v>29</v>
      </c>
      <c r="B978" t="s">
        <v>261</v>
      </c>
      <c r="C978">
        <v>296</v>
      </c>
      <c r="D978">
        <v>93</v>
      </c>
      <c r="E978">
        <v>98</v>
      </c>
      <c r="F978">
        <v>105</v>
      </c>
      <c r="H978" t="str">
        <f t="shared" si="50"/>
        <v>Grade 5 Boys George H. Luck B</v>
      </c>
      <c r="I978">
        <f>COUNTIF('Point Totals by Grade-Gender'!A:A,'Team Points Summary'!H978)</f>
        <v>1</v>
      </c>
      <c r="J978">
        <f t="shared" si="49"/>
      </c>
    </row>
    <row r="979" spans="1:10" ht="12.75">
      <c r="A979">
        <v>30</v>
      </c>
      <c r="B979" t="s">
        <v>257</v>
      </c>
      <c r="C979">
        <v>300</v>
      </c>
      <c r="D979">
        <v>95</v>
      </c>
      <c r="E979">
        <v>96</v>
      </c>
      <c r="F979">
        <v>109</v>
      </c>
      <c r="H979" t="str">
        <f t="shared" si="50"/>
        <v>Grade 5 Boys Centennial A</v>
      </c>
      <c r="I979">
        <f>COUNTIF('Point Totals by Grade-Gender'!A:A,'Team Points Summary'!H979)</f>
        <v>1</v>
      </c>
      <c r="J979">
        <f t="shared" si="49"/>
      </c>
    </row>
    <row r="980" spans="1:10" ht="12.75">
      <c r="A980">
        <v>31</v>
      </c>
      <c r="B980" t="s">
        <v>288</v>
      </c>
      <c r="C980">
        <v>301</v>
      </c>
      <c r="D980">
        <v>41</v>
      </c>
      <c r="E980">
        <v>110</v>
      </c>
      <c r="F980">
        <v>150</v>
      </c>
      <c r="H980" t="str">
        <f t="shared" si="50"/>
        <v>Grade 5 Boys Aldergrove A</v>
      </c>
      <c r="I980">
        <f>COUNTIF('Point Totals by Grade-Gender'!A:A,'Team Points Summary'!H980)</f>
        <v>1</v>
      </c>
      <c r="J980">
        <f t="shared" si="49"/>
      </c>
    </row>
    <row r="981" spans="1:10" ht="12.75">
      <c r="A981">
        <v>32</v>
      </c>
      <c r="B981" t="s">
        <v>226</v>
      </c>
      <c r="C981">
        <v>302</v>
      </c>
      <c r="D981">
        <v>88</v>
      </c>
      <c r="E981">
        <v>90</v>
      </c>
      <c r="F981">
        <v>124</v>
      </c>
      <c r="H981" t="str">
        <f t="shared" si="50"/>
        <v>Grade 5 Boys Parkallen B</v>
      </c>
      <c r="I981">
        <f>COUNTIF('Point Totals by Grade-Gender'!A:A,'Team Points Summary'!H981)</f>
        <v>1</v>
      </c>
      <c r="J981">
        <f t="shared" si="49"/>
      </c>
    </row>
    <row r="982" spans="1:10" ht="12.75">
      <c r="A982">
        <v>33</v>
      </c>
      <c r="B982" t="s">
        <v>378</v>
      </c>
      <c r="C982">
        <v>318</v>
      </c>
      <c r="D982">
        <v>81</v>
      </c>
      <c r="E982">
        <v>82</v>
      </c>
      <c r="F982">
        <v>155</v>
      </c>
      <c r="H982" t="str">
        <f t="shared" si="50"/>
        <v>Grade 5 Boys Esther Starkman B</v>
      </c>
      <c r="I982">
        <f>COUNTIF('Point Totals by Grade-Gender'!A:A,'Team Points Summary'!H982)</f>
        <v>1</v>
      </c>
      <c r="J982">
        <f t="shared" si="49"/>
      </c>
    </row>
    <row r="983" spans="1:10" ht="12.75">
      <c r="A983">
        <v>34</v>
      </c>
      <c r="B983" t="s">
        <v>255</v>
      </c>
      <c r="C983">
        <v>325</v>
      </c>
      <c r="D983">
        <v>51</v>
      </c>
      <c r="E983">
        <v>117</v>
      </c>
      <c r="F983">
        <v>157</v>
      </c>
      <c r="H983" t="str">
        <f t="shared" si="50"/>
        <v>Grade 5 Boys Garneau A</v>
      </c>
      <c r="I983">
        <f>COUNTIF('Point Totals by Grade-Gender'!A:A,'Team Points Summary'!H983)</f>
        <v>1</v>
      </c>
      <c r="J983">
        <f t="shared" si="49"/>
      </c>
    </row>
    <row r="984" spans="1:10" ht="12.75">
      <c r="A984">
        <v>35</v>
      </c>
      <c r="B984" t="s">
        <v>287</v>
      </c>
      <c r="C984">
        <v>335</v>
      </c>
      <c r="D984">
        <v>56</v>
      </c>
      <c r="E984">
        <v>125</v>
      </c>
      <c r="F984">
        <v>154</v>
      </c>
      <c r="H984" t="str">
        <f t="shared" si="50"/>
        <v>Grade 5 Boys Meadowlark A</v>
      </c>
      <c r="I984">
        <f>COUNTIF('Point Totals by Grade-Gender'!A:A,'Team Points Summary'!H984)</f>
        <v>1</v>
      </c>
      <c r="J984">
        <f t="shared" si="49"/>
      </c>
    </row>
    <row r="985" spans="1:10" ht="12.75">
      <c r="A985">
        <v>36</v>
      </c>
      <c r="B985" t="s">
        <v>264</v>
      </c>
      <c r="C985">
        <v>342</v>
      </c>
      <c r="D985">
        <v>104</v>
      </c>
      <c r="E985">
        <v>108</v>
      </c>
      <c r="F985">
        <v>130</v>
      </c>
      <c r="H985" t="str">
        <f t="shared" si="50"/>
        <v>Grade 5 Boys Win Ferguson B</v>
      </c>
      <c r="I985">
        <f>COUNTIF('Point Totals by Grade-Gender'!A:A,'Team Points Summary'!H985)</f>
        <v>1</v>
      </c>
      <c r="J985">
        <f t="shared" si="49"/>
      </c>
    </row>
    <row r="986" spans="1:10" ht="12.75">
      <c r="A986">
        <v>37</v>
      </c>
      <c r="B986" t="s">
        <v>348</v>
      </c>
      <c r="C986">
        <v>363</v>
      </c>
      <c r="D986">
        <v>107</v>
      </c>
      <c r="E986">
        <v>116</v>
      </c>
      <c r="F986">
        <v>140</v>
      </c>
      <c r="H986" t="str">
        <f t="shared" si="50"/>
        <v>Grade 5 Boys Major General Griesbach A</v>
      </c>
      <c r="I986">
        <f>COUNTIF('Point Totals by Grade-Gender'!A:A,'Team Points Summary'!H986)</f>
        <v>1</v>
      </c>
      <c r="J986">
        <f t="shared" si="49"/>
      </c>
    </row>
    <row r="987" spans="1:10" ht="12.75">
      <c r="A987">
        <v>38</v>
      </c>
      <c r="B987" t="s">
        <v>619</v>
      </c>
      <c r="C987">
        <v>405</v>
      </c>
      <c r="D987">
        <v>132</v>
      </c>
      <c r="E987">
        <v>136</v>
      </c>
      <c r="F987">
        <v>137</v>
      </c>
      <c r="H987" t="str">
        <f t="shared" si="50"/>
        <v>Grade 5 Boys Athlone B</v>
      </c>
      <c r="I987">
        <f>COUNTIF('Point Totals by Grade-Gender'!A:A,'Team Points Summary'!H987)</f>
        <v>1</v>
      </c>
      <c r="J987">
        <f t="shared" si="49"/>
      </c>
    </row>
    <row r="988" spans="1:10" ht="12.75">
      <c r="A988">
        <v>39</v>
      </c>
      <c r="B988" t="s">
        <v>248</v>
      </c>
      <c r="C988">
        <v>410</v>
      </c>
      <c r="D988">
        <v>115</v>
      </c>
      <c r="E988">
        <v>142</v>
      </c>
      <c r="F988">
        <v>153</v>
      </c>
      <c r="H988" t="str">
        <f t="shared" si="50"/>
        <v>Grade 5 Boys Earl Buxton B</v>
      </c>
      <c r="I988">
        <f>COUNTIF('Point Totals by Grade-Gender'!A:A,'Team Points Summary'!H988)</f>
        <v>1</v>
      </c>
      <c r="J988">
        <f t="shared" si="49"/>
      </c>
    </row>
    <row r="989" spans="1:10" ht="12.75">
      <c r="A989">
        <v>40</v>
      </c>
      <c r="B989" t="s">
        <v>215</v>
      </c>
      <c r="C989">
        <v>421</v>
      </c>
      <c r="D989">
        <v>97</v>
      </c>
      <c r="E989">
        <v>147</v>
      </c>
      <c r="F989">
        <v>177</v>
      </c>
      <c r="H989" t="str">
        <f t="shared" si="50"/>
        <v>Grade 5 Boys Crawford Plains A</v>
      </c>
      <c r="I989">
        <f>COUNTIF('Point Totals by Grade-Gender'!A:A,'Team Points Summary'!H989)</f>
        <v>1</v>
      </c>
      <c r="J989">
        <f t="shared" si="49"/>
      </c>
    </row>
    <row r="990" spans="1:10" ht="12.75">
      <c r="A990">
        <v>41</v>
      </c>
      <c r="B990" t="s">
        <v>217</v>
      </c>
      <c r="C990">
        <v>480</v>
      </c>
      <c r="D990">
        <v>141</v>
      </c>
      <c r="E990">
        <v>165</v>
      </c>
      <c r="F990">
        <v>174</v>
      </c>
      <c r="H990" t="str">
        <f t="shared" si="50"/>
        <v>Grade 5 Boys George P. Nicholson B</v>
      </c>
      <c r="I990">
        <f>COUNTIF('Point Totals by Grade-Gender'!A:A,'Team Points Summary'!H990)</f>
        <v>1</v>
      </c>
      <c r="J990">
        <f t="shared" si="49"/>
      </c>
    </row>
    <row r="991" spans="1:10" ht="12.75">
      <c r="A991">
        <v>42</v>
      </c>
      <c r="B991" t="s">
        <v>267</v>
      </c>
      <c r="C991">
        <v>492</v>
      </c>
      <c r="D991">
        <v>160</v>
      </c>
      <c r="E991">
        <v>162</v>
      </c>
      <c r="F991">
        <v>170</v>
      </c>
      <c r="H991" t="str">
        <f>CONCATENATE("Grade 5 Boys ",B991)</f>
        <v>Grade 5 Boys Earl Buxton C</v>
      </c>
      <c r="I991">
        <f>COUNTIF('Point Totals by Grade-Gender'!A:A,'Team Points Summary'!H991)</f>
        <v>1</v>
      </c>
      <c r="J991">
        <f t="shared" si="49"/>
      </c>
    </row>
    <row r="992" spans="1:10" ht="12.75">
      <c r="A992">
        <v>43</v>
      </c>
      <c r="B992" t="s">
        <v>350</v>
      </c>
      <c r="C992">
        <v>510</v>
      </c>
      <c r="D992">
        <v>161</v>
      </c>
      <c r="E992">
        <v>173</v>
      </c>
      <c r="F992">
        <v>176</v>
      </c>
      <c r="H992" t="str">
        <f>CONCATENATE("Grade 5 Boys ",B992)</f>
        <v>Grade 5 Boys Major General Griesbach B</v>
      </c>
      <c r="I992">
        <f>COUNTIF('Point Totals by Grade-Gender'!A:A,'Team Points Summary'!H992)</f>
        <v>1</v>
      </c>
      <c r="J992">
        <f t="shared" si="49"/>
      </c>
    </row>
    <row r="993" spans="3:10" ht="12.75">
      <c r="C993">
        <f>SUM(C950:C992)</f>
        <v>10361</v>
      </c>
      <c r="H993" s="1" t="s">
        <v>108</v>
      </c>
      <c r="I993">
        <f>COUNTIF('Point Totals by Grade-Gender'!A:A,'Team Points Summary'!H993)</f>
        <v>1</v>
      </c>
      <c r="J993">
        <f t="shared" si="49"/>
      </c>
    </row>
    <row r="995" ht="12.75">
      <c r="A995" s="1" t="s">
        <v>620</v>
      </c>
    </row>
    <row r="996" spans="1:10" ht="12.75">
      <c r="A996">
        <v>1</v>
      </c>
      <c r="B996" t="s">
        <v>199</v>
      </c>
      <c r="C996">
        <v>33</v>
      </c>
      <c r="D996">
        <v>3</v>
      </c>
      <c r="E996">
        <v>11</v>
      </c>
      <c r="F996">
        <v>19</v>
      </c>
      <c r="H996" t="str">
        <f>CONCATENATE("Grade 6 Girls ",B996)</f>
        <v>Grade 6 Girls Michael A. Kostek A</v>
      </c>
      <c r="I996">
        <f>COUNTIF('Point Totals by Grade-Gender'!A:A,'Team Points Summary'!H996)</f>
        <v>1</v>
      </c>
      <c r="J996">
        <f t="shared" si="49"/>
      </c>
    </row>
    <row r="997" spans="1:10" ht="12.75">
      <c r="A997">
        <v>2</v>
      </c>
      <c r="B997" t="s">
        <v>202</v>
      </c>
      <c r="C997">
        <v>34</v>
      </c>
      <c r="D997">
        <v>1</v>
      </c>
      <c r="E997">
        <v>9</v>
      </c>
      <c r="F997">
        <v>24</v>
      </c>
      <c r="H997" t="str">
        <f aca="true" t="shared" si="51" ref="H997:H1021">CONCATENATE("Grade 6 Girls ",B997)</f>
        <v>Grade 6 Girls Windsor Park A</v>
      </c>
      <c r="I997">
        <f>COUNTIF('Point Totals by Grade-Gender'!A:A,'Team Points Summary'!H997)</f>
        <v>1</v>
      </c>
      <c r="J997">
        <f t="shared" si="49"/>
      </c>
    </row>
    <row r="998" spans="1:10" ht="12.75">
      <c r="A998">
        <v>3</v>
      </c>
      <c r="B998" t="s">
        <v>211</v>
      </c>
      <c r="C998">
        <v>51</v>
      </c>
      <c r="D998">
        <v>16</v>
      </c>
      <c r="E998">
        <v>17</v>
      </c>
      <c r="F998">
        <v>18</v>
      </c>
      <c r="H998" t="str">
        <f t="shared" si="51"/>
        <v>Grade 6 Girls Holyrood A</v>
      </c>
      <c r="I998">
        <f>COUNTIF('Point Totals by Grade-Gender'!A:A,'Team Points Summary'!H998)</f>
        <v>1</v>
      </c>
      <c r="J998">
        <f t="shared" si="49"/>
      </c>
    </row>
    <row r="999" spans="1:10" ht="12.75">
      <c r="A999">
        <v>4</v>
      </c>
      <c r="B999" t="s">
        <v>231</v>
      </c>
      <c r="C999">
        <v>58</v>
      </c>
      <c r="D999">
        <v>6</v>
      </c>
      <c r="E999">
        <v>23</v>
      </c>
      <c r="F999">
        <v>29</v>
      </c>
      <c r="H999" t="str">
        <f t="shared" si="51"/>
        <v>Grade 6 Girls Earl Buxton A</v>
      </c>
      <c r="I999">
        <f>COUNTIF('Point Totals by Grade-Gender'!A:A,'Team Points Summary'!H999)</f>
        <v>1</v>
      </c>
      <c r="J999">
        <f t="shared" si="49"/>
      </c>
    </row>
    <row r="1000" spans="1:10" ht="12.75">
      <c r="A1000">
        <v>5</v>
      </c>
      <c r="B1000" t="s">
        <v>273</v>
      </c>
      <c r="C1000">
        <v>62</v>
      </c>
      <c r="D1000">
        <v>14</v>
      </c>
      <c r="E1000">
        <v>20</v>
      </c>
      <c r="F1000">
        <v>28</v>
      </c>
      <c r="H1000" t="str">
        <f t="shared" si="51"/>
        <v>Grade 6 Girls Westbrook A</v>
      </c>
      <c r="I1000">
        <f>COUNTIF('Point Totals by Grade-Gender'!A:A,'Team Points Summary'!H1000)</f>
        <v>1</v>
      </c>
      <c r="J1000">
        <f t="shared" si="49"/>
      </c>
    </row>
    <row r="1001" spans="1:10" ht="12.75">
      <c r="A1001">
        <v>6</v>
      </c>
      <c r="B1001" t="s">
        <v>200</v>
      </c>
      <c r="C1001">
        <v>123</v>
      </c>
      <c r="D1001">
        <v>25</v>
      </c>
      <c r="E1001">
        <v>38</v>
      </c>
      <c r="F1001">
        <v>60</v>
      </c>
      <c r="H1001" t="str">
        <f t="shared" si="51"/>
        <v>Grade 6 Girls George P. Nicholson A</v>
      </c>
      <c r="I1001">
        <f>COUNTIF('Point Totals by Grade-Gender'!A:A,'Team Points Summary'!H1001)</f>
        <v>1</v>
      </c>
      <c r="J1001">
        <f t="shared" si="49"/>
      </c>
    </row>
    <row r="1002" spans="1:10" ht="12.75">
      <c r="A1002">
        <v>7</v>
      </c>
      <c r="B1002" t="s">
        <v>201</v>
      </c>
      <c r="C1002">
        <v>134</v>
      </c>
      <c r="D1002">
        <v>10</v>
      </c>
      <c r="E1002">
        <v>58</v>
      </c>
      <c r="F1002">
        <v>66</v>
      </c>
      <c r="H1002" t="str">
        <f t="shared" si="51"/>
        <v>Grade 6 Girls Pine Street A</v>
      </c>
      <c r="I1002">
        <f>COUNTIF('Point Totals by Grade-Gender'!A:A,'Team Points Summary'!H1002)</f>
        <v>1</v>
      </c>
      <c r="J1002">
        <f t="shared" si="49"/>
      </c>
    </row>
    <row r="1003" spans="1:10" ht="12.75">
      <c r="A1003">
        <v>8</v>
      </c>
      <c r="B1003" t="s">
        <v>223</v>
      </c>
      <c r="C1003">
        <v>143</v>
      </c>
      <c r="D1003">
        <v>36</v>
      </c>
      <c r="E1003">
        <v>39</v>
      </c>
      <c r="F1003">
        <v>68</v>
      </c>
      <c r="H1003" t="str">
        <f t="shared" si="51"/>
        <v>Grade 6 Girls Holyrood B</v>
      </c>
      <c r="I1003">
        <f>COUNTIF('Point Totals by Grade-Gender'!A:A,'Team Points Summary'!H1003)</f>
        <v>1</v>
      </c>
      <c r="J1003">
        <f t="shared" si="49"/>
      </c>
    </row>
    <row r="1004" spans="1:10" ht="12.75">
      <c r="A1004">
        <v>9</v>
      </c>
      <c r="B1004" t="s">
        <v>388</v>
      </c>
      <c r="C1004">
        <v>146</v>
      </c>
      <c r="D1004">
        <v>7</v>
      </c>
      <c r="E1004">
        <v>21</v>
      </c>
      <c r="F1004">
        <v>118</v>
      </c>
      <c r="H1004" t="str">
        <f t="shared" si="51"/>
        <v>Grade 6 Girls Lendrum A</v>
      </c>
      <c r="I1004">
        <f>COUNTIF('Point Totals by Grade-Gender'!A:A,'Team Points Summary'!H1004)</f>
        <v>1</v>
      </c>
      <c r="J1004">
        <f t="shared" si="49"/>
      </c>
    </row>
    <row r="1005" spans="1:10" ht="12.75">
      <c r="A1005">
        <v>10</v>
      </c>
      <c r="B1005" t="s">
        <v>207</v>
      </c>
      <c r="C1005">
        <v>167</v>
      </c>
      <c r="D1005">
        <v>48</v>
      </c>
      <c r="E1005">
        <v>52</v>
      </c>
      <c r="F1005">
        <v>67</v>
      </c>
      <c r="H1005" t="str">
        <f t="shared" si="51"/>
        <v>Grade 6 Girls Parkallen A</v>
      </c>
      <c r="I1005">
        <f>COUNTIF('Point Totals by Grade-Gender'!A:A,'Team Points Summary'!H1005)</f>
        <v>1</v>
      </c>
      <c r="J1005">
        <f t="shared" si="49"/>
      </c>
    </row>
    <row r="1006" spans="1:10" ht="12.75">
      <c r="A1006">
        <v>11</v>
      </c>
      <c r="B1006" t="s">
        <v>285</v>
      </c>
      <c r="C1006">
        <v>178</v>
      </c>
      <c r="D1006">
        <v>15</v>
      </c>
      <c r="E1006">
        <v>70</v>
      </c>
      <c r="F1006">
        <v>93</v>
      </c>
      <c r="H1006" t="str">
        <f t="shared" si="51"/>
        <v>Grade 6 Girls Westglen A</v>
      </c>
      <c r="I1006">
        <f>COUNTIF('Point Totals by Grade-Gender'!A:A,'Team Points Summary'!H1006)</f>
        <v>1</v>
      </c>
      <c r="J1006">
        <f t="shared" si="49"/>
      </c>
    </row>
    <row r="1007" spans="1:10" ht="12.75">
      <c r="A1007">
        <v>12</v>
      </c>
      <c r="B1007" t="s">
        <v>205</v>
      </c>
      <c r="C1007">
        <v>179</v>
      </c>
      <c r="D1007">
        <v>32</v>
      </c>
      <c r="E1007">
        <v>59</v>
      </c>
      <c r="F1007">
        <v>88</v>
      </c>
      <c r="H1007" t="str">
        <f t="shared" si="51"/>
        <v>Grade 6 Girls Rio Terrace A</v>
      </c>
      <c r="I1007">
        <f>COUNTIF('Point Totals by Grade-Gender'!A:A,'Team Points Summary'!H1007)</f>
        <v>1</v>
      </c>
      <c r="J1007">
        <f t="shared" si="49"/>
      </c>
    </row>
    <row r="1008" spans="1:10" ht="12.75">
      <c r="A1008">
        <v>13</v>
      </c>
      <c r="B1008" t="s">
        <v>371</v>
      </c>
      <c r="C1008">
        <v>181</v>
      </c>
      <c r="D1008">
        <v>40</v>
      </c>
      <c r="E1008">
        <v>49</v>
      </c>
      <c r="F1008">
        <v>92</v>
      </c>
      <c r="H1008" t="str">
        <f t="shared" si="51"/>
        <v>Grade 6 Girls Laurier Heights A</v>
      </c>
      <c r="I1008">
        <f>COUNTIF('Point Totals by Grade-Gender'!A:A,'Team Points Summary'!H1008)</f>
        <v>1</v>
      </c>
      <c r="J1008">
        <f t="shared" si="49"/>
      </c>
    </row>
    <row r="1009" spans="1:10" ht="12.75">
      <c r="A1009">
        <v>14</v>
      </c>
      <c r="B1009" t="s">
        <v>287</v>
      </c>
      <c r="C1009">
        <v>182</v>
      </c>
      <c r="D1009">
        <v>37</v>
      </c>
      <c r="E1009">
        <v>72</v>
      </c>
      <c r="F1009">
        <v>73</v>
      </c>
      <c r="H1009" t="str">
        <f t="shared" si="51"/>
        <v>Grade 6 Girls Meadowlark A</v>
      </c>
      <c r="I1009">
        <f>COUNTIF('Point Totals by Grade-Gender'!A:A,'Team Points Summary'!H1009)</f>
        <v>1</v>
      </c>
      <c r="J1009">
        <f t="shared" si="49"/>
      </c>
    </row>
    <row r="1010" spans="1:10" ht="12.75">
      <c r="A1010">
        <v>15</v>
      </c>
      <c r="B1010" t="s">
        <v>348</v>
      </c>
      <c r="C1010">
        <v>187</v>
      </c>
      <c r="D1010">
        <v>54</v>
      </c>
      <c r="E1010">
        <v>55</v>
      </c>
      <c r="F1010">
        <v>78</v>
      </c>
      <c r="H1010" t="str">
        <f t="shared" si="51"/>
        <v>Grade 6 Girls Major General Griesbach A</v>
      </c>
      <c r="I1010">
        <f>COUNTIF('Point Totals by Grade-Gender'!A:A,'Team Points Summary'!H1010)</f>
        <v>1</v>
      </c>
      <c r="J1010">
        <f t="shared" si="49"/>
      </c>
    </row>
    <row r="1011" spans="1:10" ht="12.75">
      <c r="A1011">
        <v>16</v>
      </c>
      <c r="B1011" t="s">
        <v>248</v>
      </c>
      <c r="C1011">
        <v>191</v>
      </c>
      <c r="D1011">
        <v>45</v>
      </c>
      <c r="E1011">
        <v>71</v>
      </c>
      <c r="F1011">
        <v>75</v>
      </c>
      <c r="H1011" t="str">
        <f t="shared" si="51"/>
        <v>Grade 6 Girls Earl Buxton B</v>
      </c>
      <c r="I1011">
        <f>COUNTIF('Point Totals by Grade-Gender'!A:A,'Team Points Summary'!H1011)</f>
        <v>1</v>
      </c>
      <c r="J1011">
        <f t="shared" si="49"/>
      </c>
    </row>
    <row r="1012" spans="1:10" ht="12.75">
      <c r="A1012">
        <v>17</v>
      </c>
      <c r="B1012" t="s">
        <v>376</v>
      </c>
      <c r="C1012">
        <v>197</v>
      </c>
      <c r="D1012">
        <v>22</v>
      </c>
      <c r="E1012">
        <v>74</v>
      </c>
      <c r="F1012">
        <v>101</v>
      </c>
      <c r="H1012" t="str">
        <f t="shared" si="51"/>
        <v>Grade 6 Girls Esther Starkman A</v>
      </c>
      <c r="I1012">
        <f>COUNTIF('Point Totals by Grade-Gender'!A:A,'Team Points Summary'!H1012)</f>
        <v>1</v>
      </c>
      <c r="J1012">
        <f t="shared" si="49"/>
      </c>
    </row>
    <row r="1013" spans="1:10" ht="12.75">
      <c r="A1013">
        <v>18</v>
      </c>
      <c r="B1013" t="s">
        <v>229</v>
      </c>
      <c r="C1013">
        <v>199</v>
      </c>
      <c r="D1013">
        <v>47</v>
      </c>
      <c r="E1013">
        <v>61</v>
      </c>
      <c r="F1013">
        <v>91</v>
      </c>
      <c r="H1013" t="str">
        <f t="shared" si="51"/>
        <v>Grade 6 Girls Meadowlark Christian A</v>
      </c>
      <c r="I1013">
        <f>COUNTIF('Point Totals by Grade-Gender'!A:A,'Team Points Summary'!H1013)</f>
        <v>1</v>
      </c>
      <c r="J1013">
        <f t="shared" si="49"/>
      </c>
    </row>
    <row r="1014" spans="1:10" ht="12.75">
      <c r="A1014">
        <v>19</v>
      </c>
      <c r="B1014" t="s">
        <v>274</v>
      </c>
      <c r="C1014">
        <v>206</v>
      </c>
      <c r="D1014">
        <v>50</v>
      </c>
      <c r="E1014">
        <v>53</v>
      </c>
      <c r="F1014">
        <v>103</v>
      </c>
      <c r="H1014" t="str">
        <f t="shared" si="51"/>
        <v>Grade 6 Girls Westbrook B</v>
      </c>
      <c r="I1014">
        <f>COUNTIF('Point Totals by Grade-Gender'!A:A,'Team Points Summary'!H1014)</f>
        <v>1</v>
      </c>
      <c r="J1014">
        <f aca="true" t="shared" si="52" ref="J1014:J1022">IF(I1014=0,"MISSING","")</f>
      </c>
    </row>
    <row r="1015" spans="1:10" ht="12.75">
      <c r="A1015">
        <v>20</v>
      </c>
      <c r="B1015" t="s">
        <v>614</v>
      </c>
      <c r="C1015">
        <v>228</v>
      </c>
      <c r="D1015">
        <v>62</v>
      </c>
      <c r="E1015">
        <v>77</v>
      </c>
      <c r="F1015">
        <v>89</v>
      </c>
      <c r="H1015" t="str">
        <f t="shared" si="51"/>
        <v>Grade 6 Girls Dunluce A</v>
      </c>
      <c r="I1015">
        <f>COUNTIF('Point Totals by Grade-Gender'!A:A,'Team Points Summary'!H1015)</f>
        <v>1</v>
      </c>
      <c r="J1015">
        <f t="shared" si="52"/>
      </c>
    </row>
    <row r="1016" spans="1:10" ht="12.75">
      <c r="A1016">
        <v>21</v>
      </c>
      <c r="B1016" t="s">
        <v>267</v>
      </c>
      <c r="C1016">
        <v>257</v>
      </c>
      <c r="D1016">
        <v>76</v>
      </c>
      <c r="E1016">
        <v>85</v>
      </c>
      <c r="F1016">
        <v>96</v>
      </c>
      <c r="H1016" t="str">
        <f t="shared" si="51"/>
        <v>Grade 6 Girls Earl Buxton C</v>
      </c>
      <c r="I1016">
        <f>COUNTIF('Point Totals by Grade-Gender'!A:A,'Team Points Summary'!H1016)</f>
        <v>1</v>
      </c>
      <c r="J1016">
        <f t="shared" si="52"/>
      </c>
    </row>
    <row r="1017" spans="1:10" ht="12.75">
      <c r="A1017">
        <v>22</v>
      </c>
      <c r="B1017" t="s">
        <v>347</v>
      </c>
      <c r="C1017">
        <v>266</v>
      </c>
      <c r="D1017">
        <v>57</v>
      </c>
      <c r="E1017">
        <v>102</v>
      </c>
      <c r="F1017">
        <v>107</v>
      </c>
      <c r="H1017" t="str">
        <f t="shared" si="51"/>
        <v>Grade 6 Girls Victoria A</v>
      </c>
      <c r="I1017">
        <f>COUNTIF('Point Totals by Grade-Gender'!A:A,'Team Points Summary'!H1017)</f>
        <v>1</v>
      </c>
      <c r="J1017">
        <f t="shared" si="52"/>
      </c>
    </row>
    <row r="1018" spans="1:10" ht="12.75">
      <c r="A1018">
        <v>23</v>
      </c>
      <c r="B1018" t="s">
        <v>255</v>
      </c>
      <c r="C1018">
        <v>271</v>
      </c>
      <c r="D1018">
        <v>64</v>
      </c>
      <c r="E1018">
        <v>94</v>
      </c>
      <c r="F1018">
        <v>113</v>
      </c>
      <c r="H1018" t="str">
        <f t="shared" si="51"/>
        <v>Grade 6 Girls Garneau A</v>
      </c>
      <c r="I1018">
        <f>COUNTIF('Point Totals by Grade-Gender'!A:A,'Team Points Summary'!H1018)</f>
        <v>1</v>
      </c>
      <c r="J1018">
        <f t="shared" si="52"/>
      </c>
    </row>
    <row r="1019" spans="1:10" ht="12.75">
      <c r="A1019">
        <v>24</v>
      </c>
      <c r="B1019" t="s">
        <v>272</v>
      </c>
      <c r="C1019">
        <v>275</v>
      </c>
      <c r="D1019">
        <v>81</v>
      </c>
      <c r="E1019">
        <v>90</v>
      </c>
      <c r="F1019">
        <v>104</v>
      </c>
      <c r="H1019" t="str">
        <f t="shared" si="51"/>
        <v>Grade 6 Girls Steinhauer A</v>
      </c>
      <c r="I1019">
        <f>COUNTIF('Point Totals by Grade-Gender'!A:A,'Team Points Summary'!H1019)</f>
        <v>1</v>
      </c>
      <c r="J1019">
        <f t="shared" si="52"/>
      </c>
    </row>
    <row r="1020" spans="1:10" ht="12.75">
      <c r="A1020">
        <v>25</v>
      </c>
      <c r="B1020" t="s">
        <v>215</v>
      </c>
      <c r="C1020">
        <v>335</v>
      </c>
      <c r="D1020">
        <v>110</v>
      </c>
      <c r="E1020">
        <v>111</v>
      </c>
      <c r="F1020">
        <v>114</v>
      </c>
      <c r="H1020" t="str">
        <f t="shared" si="51"/>
        <v>Grade 6 Girls Crawford Plains A</v>
      </c>
      <c r="I1020">
        <f>COUNTIF('Point Totals by Grade-Gender'!A:A,'Team Points Summary'!H1020)</f>
        <v>1</v>
      </c>
      <c r="J1020">
        <f t="shared" si="52"/>
      </c>
    </row>
    <row r="1021" spans="1:10" ht="12.75">
      <c r="A1021">
        <v>26</v>
      </c>
      <c r="B1021" t="s">
        <v>275</v>
      </c>
      <c r="C1021">
        <v>352</v>
      </c>
      <c r="D1021">
        <v>116</v>
      </c>
      <c r="E1021">
        <v>117</v>
      </c>
      <c r="F1021">
        <v>119</v>
      </c>
      <c r="H1021" t="str">
        <f t="shared" si="51"/>
        <v>Grade 6 Girls Crawford Plains B</v>
      </c>
      <c r="I1021">
        <f>COUNTIF('Point Totals by Grade-Gender'!A:A,'Team Points Summary'!H1021)</f>
        <v>1</v>
      </c>
      <c r="J1021">
        <f t="shared" si="52"/>
      </c>
    </row>
    <row r="1022" spans="3:10" ht="12.75">
      <c r="C1022">
        <f>SUM(C996:C1021)</f>
        <v>4635</v>
      </c>
      <c r="H1022" s="1" t="s">
        <v>109</v>
      </c>
      <c r="I1022">
        <f>COUNTIF('Point Totals by Grade-Gender'!A:A,'Team Points Summary'!H1022)</f>
        <v>1</v>
      </c>
      <c r="J1022">
        <f t="shared" si="52"/>
      </c>
    </row>
    <row r="1024" ht="12.75">
      <c r="A1024" s="1" t="s">
        <v>603</v>
      </c>
    </row>
    <row r="1025" spans="1:10" ht="12.75">
      <c r="A1025">
        <v>1</v>
      </c>
      <c r="B1025" t="s">
        <v>199</v>
      </c>
      <c r="C1025">
        <v>18</v>
      </c>
      <c r="D1025">
        <v>4</v>
      </c>
      <c r="E1025">
        <v>6</v>
      </c>
      <c r="F1025">
        <v>8</v>
      </c>
      <c r="H1025" t="str">
        <f>CONCATENATE("Grade 6 Boys ",B1025)</f>
        <v>Grade 6 Boys Michael A. Kostek A</v>
      </c>
      <c r="I1025">
        <f>COUNTIF('Point Totals by Grade-Gender'!A:A,'Team Points Summary'!H1025)</f>
        <v>1</v>
      </c>
      <c r="J1025">
        <f aca="true" t="shared" si="53" ref="J1025:J1034">IF(I1025=0,"MISSING","")</f>
      </c>
    </row>
    <row r="1026" spans="1:10" ht="12.75">
      <c r="A1026">
        <v>2</v>
      </c>
      <c r="B1026" t="s">
        <v>270</v>
      </c>
      <c r="C1026">
        <v>44</v>
      </c>
      <c r="D1026">
        <v>11</v>
      </c>
      <c r="E1026">
        <v>12</v>
      </c>
      <c r="F1026">
        <v>21</v>
      </c>
      <c r="H1026" t="str">
        <f aca="true" t="shared" si="54" ref="H1026:H1057">CONCATENATE("Grade 6 Boys ",B1026)</f>
        <v>Grade 6 Boys Forest Heights A</v>
      </c>
      <c r="I1026">
        <f>COUNTIF('Point Totals by Grade-Gender'!A:A,'Team Points Summary'!H1026)</f>
        <v>1</v>
      </c>
      <c r="J1026">
        <f t="shared" si="53"/>
      </c>
    </row>
    <row r="1027" spans="1:10" ht="12.75">
      <c r="A1027">
        <v>3</v>
      </c>
      <c r="B1027" t="s">
        <v>209</v>
      </c>
      <c r="C1027">
        <v>63</v>
      </c>
      <c r="D1027">
        <v>3</v>
      </c>
      <c r="E1027">
        <v>19</v>
      </c>
      <c r="F1027">
        <v>41</v>
      </c>
      <c r="H1027" t="str">
        <f t="shared" si="54"/>
        <v>Grade 6 Boys Brander Gardens A</v>
      </c>
      <c r="I1027">
        <f>COUNTIF('Point Totals by Grade-Gender'!A:A,'Team Points Summary'!H1027)</f>
        <v>1</v>
      </c>
      <c r="J1027">
        <f t="shared" si="53"/>
      </c>
    </row>
    <row r="1028" spans="1:10" ht="12.75">
      <c r="A1028">
        <v>4</v>
      </c>
      <c r="B1028" t="s">
        <v>207</v>
      </c>
      <c r="C1028">
        <v>73</v>
      </c>
      <c r="D1028">
        <v>14</v>
      </c>
      <c r="E1028">
        <v>17</v>
      </c>
      <c r="F1028">
        <v>42</v>
      </c>
      <c r="H1028" t="str">
        <f t="shared" si="54"/>
        <v>Grade 6 Boys Parkallen A</v>
      </c>
      <c r="I1028">
        <f>COUNTIF('Point Totals by Grade-Gender'!A:A,'Team Points Summary'!H1028)</f>
        <v>1</v>
      </c>
      <c r="J1028">
        <f t="shared" si="53"/>
      </c>
    </row>
    <row r="1029" spans="1:10" ht="12.75">
      <c r="A1029">
        <v>5</v>
      </c>
      <c r="B1029" t="s">
        <v>254</v>
      </c>
      <c r="C1029">
        <v>77</v>
      </c>
      <c r="D1029">
        <v>15</v>
      </c>
      <c r="E1029">
        <v>27</v>
      </c>
      <c r="F1029">
        <v>35</v>
      </c>
      <c r="H1029" t="str">
        <f t="shared" si="54"/>
        <v>Grade 6 Boys Wes Hosford A</v>
      </c>
      <c r="I1029">
        <f>COUNTIF('Point Totals by Grade-Gender'!A:A,'Team Points Summary'!H1029)</f>
        <v>1</v>
      </c>
      <c r="J1029">
        <f t="shared" si="53"/>
      </c>
    </row>
    <row r="1030" spans="1:10" ht="12.75">
      <c r="A1030">
        <v>6</v>
      </c>
      <c r="B1030" t="s">
        <v>203</v>
      </c>
      <c r="C1030">
        <v>78</v>
      </c>
      <c r="D1030">
        <v>5</v>
      </c>
      <c r="E1030">
        <v>9</v>
      </c>
      <c r="F1030">
        <v>64</v>
      </c>
      <c r="H1030" t="str">
        <f t="shared" si="54"/>
        <v>Grade 6 Boys Brookside A</v>
      </c>
      <c r="I1030">
        <f>COUNTIF('Point Totals by Grade-Gender'!A:A,'Team Points Summary'!H1030)</f>
        <v>1</v>
      </c>
      <c r="J1030">
        <f t="shared" si="53"/>
      </c>
    </row>
    <row r="1031" spans="1:10" ht="12.75">
      <c r="A1031">
        <v>7</v>
      </c>
      <c r="B1031" t="s">
        <v>211</v>
      </c>
      <c r="C1031">
        <v>89</v>
      </c>
      <c r="D1031">
        <v>18</v>
      </c>
      <c r="E1031">
        <v>34</v>
      </c>
      <c r="F1031">
        <v>37</v>
      </c>
      <c r="H1031" t="str">
        <f t="shared" si="54"/>
        <v>Grade 6 Boys Holyrood A</v>
      </c>
      <c r="I1031">
        <f>COUNTIF('Point Totals by Grade-Gender'!A:A,'Team Points Summary'!H1031)</f>
        <v>1</v>
      </c>
      <c r="J1031">
        <f t="shared" si="53"/>
      </c>
    </row>
    <row r="1032" spans="1:10" ht="12.75">
      <c r="A1032">
        <v>8</v>
      </c>
      <c r="B1032" t="s">
        <v>231</v>
      </c>
      <c r="C1032">
        <v>90</v>
      </c>
      <c r="D1032">
        <v>10</v>
      </c>
      <c r="E1032">
        <v>26</v>
      </c>
      <c r="F1032">
        <v>54</v>
      </c>
      <c r="H1032" t="str">
        <f t="shared" si="54"/>
        <v>Grade 6 Boys Earl Buxton A</v>
      </c>
      <c r="I1032">
        <f>COUNTIF('Point Totals by Grade-Gender'!A:A,'Team Points Summary'!H1032)</f>
        <v>1</v>
      </c>
      <c r="J1032">
        <f t="shared" si="53"/>
      </c>
    </row>
    <row r="1033" spans="1:10" ht="12.75">
      <c r="A1033">
        <v>9</v>
      </c>
      <c r="B1033" t="s">
        <v>271</v>
      </c>
      <c r="C1033">
        <v>104</v>
      </c>
      <c r="D1033">
        <v>22</v>
      </c>
      <c r="E1033">
        <v>32</v>
      </c>
      <c r="F1033">
        <v>50</v>
      </c>
      <c r="H1033" t="str">
        <f t="shared" si="54"/>
        <v>Grade 6 Boys Forest Heights B</v>
      </c>
      <c r="I1033">
        <f>COUNTIF('Point Totals by Grade-Gender'!A:A,'Team Points Summary'!H1033)</f>
        <v>1</v>
      </c>
      <c r="J1033">
        <f t="shared" si="53"/>
      </c>
    </row>
    <row r="1034" spans="1:10" ht="12.75">
      <c r="A1034">
        <v>10</v>
      </c>
      <c r="B1034" t="s">
        <v>258</v>
      </c>
      <c r="C1034">
        <v>111</v>
      </c>
      <c r="D1034">
        <v>16</v>
      </c>
      <c r="E1034">
        <v>25</v>
      </c>
      <c r="F1034">
        <v>70</v>
      </c>
      <c r="H1034" t="str">
        <f t="shared" si="54"/>
        <v>Grade 6 Boys Win Ferguson A</v>
      </c>
      <c r="I1034">
        <f>COUNTIF('Point Totals by Grade-Gender'!A:A,'Team Points Summary'!H1034)</f>
        <v>1</v>
      </c>
      <c r="J1034">
        <f t="shared" si="53"/>
      </c>
    </row>
    <row r="1035" spans="1:10" ht="12.75">
      <c r="A1035">
        <v>11</v>
      </c>
      <c r="B1035" t="s">
        <v>614</v>
      </c>
      <c r="C1035">
        <v>126</v>
      </c>
      <c r="D1035">
        <v>13</v>
      </c>
      <c r="E1035">
        <v>40</v>
      </c>
      <c r="F1035">
        <v>73</v>
      </c>
      <c r="H1035" t="str">
        <f t="shared" si="54"/>
        <v>Grade 6 Boys Dunluce A</v>
      </c>
      <c r="I1035">
        <f>COUNTIF('Point Totals by Grade-Gender'!A:A,'Team Points Summary'!H1035)</f>
        <v>1</v>
      </c>
      <c r="J1035">
        <f aca="true" t="shared" si="55" ref="J1035:J1057">IF(I1035=0,"MISSING","")</f>
      </c>
    </row>
    <row r="1036" spans="1:10" ht="12.75">
      <c r="A1036">
        <v>12</v>
      </c>
      <c r="B1036" t="s">
        <v>219</v>
      </c>
      <c r="C1036">
        <v>142</v>
      </c>
      <c r="D1036">
        <v>7</v>
      </c>
      <c r="E1036">
        <v>59</v>
      </c>
      <c r="F1036">
        <v>76</v>
      </c>
      <c r="H1036" t="str">
        <f t="shared" si="54"/>
        <v>Grade 6 Boys Suzuki Charter A</v>
      </c>
      <c r="I1036">
        <f>COUNTIF('Point Totals by Grade-Gender'!A:A,'Team Points Summary'!H1036)</f>
        <v>1</v>
      </c>
      <c r="J1036">
        <f t="shared" si="55"/>
      </c>
    </row>
    <row r="1037" spans="1:10" ht="12.75">
      <c r="A1037">
        <v>13</v>
      </c>
      <c r="B1037" t="s">
        <v>215</v>
      </c>
      <c r="C1037">
        <v>158</v>
      </c>
      <c r="D1037">
        <v>30</v>
      </c>
      <c r="E1037">
        <v>36</v>
      </c>
      <c r="F1037">
        <v>92</v>
      </c>
      <c r="H1037" t="str">
        <f t="shared" si="54"/>
        <v>Grade 6 Boys Crawford Plains A</v>
      </c>
      <c r="I1037">
        <f>COUNTIF('Point Totals by Grade-Gender'!A:A,'Team Points Summary'!H1037)</f>
        <v>1</v>
      </c>
      <c r="J1037">
        <f t="shared" si="55"/>
      </c>
    </row>
    <row r="1038" spans="1:10" ht="12.75">
      <c r="A1038">
        <v>14</v>
      </c>
      <c r="B1038" t="s">
        <v>226</v>
      </c>
      <c r="C1038">
        <v>167</v>
      </c>
      <c r="D1038">
        <v>53</v>
      </c>
      <c r="E1038">
        <v>56</v>
      </c>
      <c r="F1038">
        <v>58</v>
      </c>
      <c r="H1038" t="str">
        <f t="shared" si="54"/>
        <v>Grade 6 Boys Parkallen B</v>
      </c>
      <c r="I1038">
        <f>COUNTIF('Point Totals by Grade-Gender'!A:A,'Team Points Summary'!H1038)</f>
        <v>1</v>
      </c>
      <c r="J1038">
        <f t="shared" si="55"/>
      </c>
    </row>
    <row r="1039" spans="1:10" ht="12.75">
      <c r="A1039">
        <v>15</v>
      </c>
      <c r="B1039" t="s">
        <v>200</v>
      </c>
      <c r="C1039">
        <v>179</v>
      </c>
      <c r="D1039">
        <v>38</v>
      </c>
      <c r="E1039">
        <v>45</v>
      </c>
      <c r="F1039">
        <v>96</v>
      </c>
      <c r="H1039" t="str">
        <f t="shared" si="54"/>
        <v>Grade 6 Boys George P. Nicholson A</v>
      </c>
      <c r="I1039">
        <f>COUNTIF('Point Totals by Grade-Gender'!A:A,'Team Points Summary'!H1039)</f>
        <v>1</v>
      </c>
      <c r="J1039">
        <f t="shared" si="55"/>
      </c>
    </row>
    <row r="1040" spans="1:10" ht="12.75">
      <c r="A1040">
        <v>16</v>
      </c>
      <c r="B1040" t="s">
        <v>225</v>
      </c>
      <c r="C1040">
        <v>185</v>
      </c>
      <c r="D1040">
        <v>49</v>
      </c>
      <c r="E1040">
        <v>67</v>
      </c>
      <c r="F1040">
        <v>69</v>
      </c>
      <c r="H1040" t="str">
        <f t="shared" si="54"/>
        <v>Grade 6 Boys Strathcona Christian Ac A</v>
      </c>
      <c r="I1040">
        <f>COUNTIF('Point Totals by Grade-Gender'!A:A,'Team Points Summary'!H1040)</f>
        <v>1</v>
      </c>
      <c r="J1040">
        <f t="shared" si="55"/>
      </c>
    </row>
    <row r="1041" spans="1:10" ht="12.75">
      <c r="A1041">
        <v>17</v>
      </c>
      <c r="B1041" t="s">
        <v>204</v>
      </c>
      <c r="C1041">
        <v>194</v>
      </c>
      <c r="D1041">
        <v>20</v>
      </c>
      <c r="E1041">
        <v>57</v>
      </c>
      <c r="F1041">
        <v>117</v>
      </c>
      <c r="H1041" t="str">
        <f t="shared" si="54"/>
        <v>Grade 6 Boys Johnny Bright A</v>
      </c>
      <c r="I1041">
        <f>COUNTIF('Point Totals by Grade-Gender'!A:A,'Team Points Summary'!H1041)</f>
        <v>1</v>
      </c>
      <c r="J1041">
        <f t="shared" si="55"/>
      </c>
    </row>
    <row r="1042" spans="1:10" ht="12.75">
      <c r="A1042">
        <v>18</v>
      </c>
      <c r="B1042" t="s">
        <v>221</v>
      </c>
      <c r="C1042">
        <v>205</v>
      </c>
      <c r="D1042">
        <v>33</v>
      </c>
      <c r="E1042">
        <v>72</v>
      </c>
      <c r="F1042">
        <v>100</v>
      </c>
      <c r="H1042" t="str">
        <f t="shared" si="54"/>
        <v>Grade 6 Boys Michael Strembitsky A</v>
      </c>
      <c r="I1042">
        <f>COUNTIF('Point Totals by Grade-Gender'!A:A,'Team Points Summary'!H1042)</f>
        <v>1</v>
      </c>
      <c r="J1042">
        <f t="shared" si="55"/>
      </c>
    </row>
    <row r="1043" spans="1:10" ht="12.75">
      <c r="A1043">
        <v>19</v>
      </c>
      <c r="B1043" t="s">
        <v>223</v>
      </c>
      <c r="C1043">
        <v>209</v>
      </c>
      <c r="D1043">
        <v>43</v>
      </c>
      <c r="E1043">
        <v>79</v>
      </c>
      <c r="F1043">
        <v>87</v>
      </c>
      <c r="H1043" t="str">
        <f t="shared" si="54"/>
        <v>Grade 6 Boys Holyrood B</v>
      </c>
      <c r="I1043">
        <f>COUNTIF('Point Totals by Grade-Gender'!A:A,'Team Points Summary'!H1043)</f>
        <v>1</v>
      </c>
      <c r="J1043">
        <f t="shared" si="55"/>
      </c>
    </row>
    <row r="1044" spans="1:10" ht="12.75">
      <c r="A1044">
        <v>20</v>
      </c>
      <c r="B1044" t="s">
        <v>227</v>
      </c>
      <c r="C1044">
        <v>210</v>
      </c>
      <c r="D1044">
        <v>60</v>
      </c>
      <c r="E1044">
        <v>61</v>
      </c>
      <c r="F1044">
        <v>89</v>
      </c>
      <c r="H1044" t="str">
        <f t="shared" si="54"/>
        <v>Grade 6 Boys Brander Gardens B</v>
      </c>
      <c r="I1044">
        <f>COUNTIF('Point Totals by Grade-Gender'!A:A,'Team Points Summary'!H1044)</f>
        <v>1</v>
      </c>
      <c r="J1044">
        <f t="shared" si="55"/>
      </c>
    </row>
    <row r="1045" spans="1:10" ht="12.75">
      <c r="A1045">
        <v>21</v>
      </c>
      <c r="B1045" t="s">
        <v>262</v>
      </c>
      <c r="C1045">
        <v>216</v>
      </c>
      <c r="D1045">
        <v>28</v>
      </c>
      <c r="E1045">
        <v>85</v>
      </c>
      <c r="F1045">
        <v>103</v>
      </c>
      <c r="H1045" t="str">
        <f t="shared" si="54"/>
        <v>Grade 6 Boys Bessie Nichols A</v>
      </c>
      <c r="I1045">
        <f>COUNTIF('Point Totals by Grade-Gender'!A:A,'Team Points Summary'!H1045)</f>
        <v>1</v>
      </c>
      <c r="J1045">
        <f t="shared" si="55"/>
      </c>
    </row>
    <row r="1046" spans="1:10" ht="12.75">
      <c r="A1046">
        <v>22</v>
      </c>
      <c r="B1046" t="s">
        <v>257</v>
      </c>
      <c r="C1046">
        <v>216</v>
      </c>
      <c r="D1046">
        <v>47</v>
      </c>
      <c r="E1046">
        <v>48</v>
      </c>
      <c r="F1046">
        <v>121</v>
      </c>
      <c r="H1046" t="str">
        <f t="shared" si="54"/>
        <v>Grade 6 Boys Centennial A</v>
      </c>
      <c r="I1046">
        <f>COUNTIF('Point Totals by Grade-Gender'!A:A,'Team Points Summary'!H1046)</f>
        <v>1</v>
      </c>
      <c r="J1046">
        <f t="shared" si="55"/>
      </c>
    </row>
    <row r="1047" spans="1:10" ht="12.75">
      <c r="A1047">
        <v>23</v>
      </c>
      <c r="B1047" t="s">
        <v>285</v>
      </c>
      <c r="C1047">
        <v>220</v>
      </c>
      <c r="D1047">
        <v>65</v>
      </c>
      <c r="E1047">
        <v>77</v>
      </c>
      <c r="F1047">
        <v>78</v>
      </c>
      <c r="H1047" t="str">
        <f t="shared" si="54"/>
        <v>Grade 6 Boys Westglen A</v>
      </c>
      <c r="I1047">
        <f>COUNTIF('Point Totals by Grade-Gender'!A:A,'Team Points Summary'!H1047)</f>
        <v>1</v>
      </c>
      <c r="J1047">
        <f t="shared" si="55"/>
      </c>
    </row>
    <row r="1048" spans="1:10" ht="12.75">
      <c r="A1048">
        <v>24</v>
      </c>
      <c r="B1048" t="s">
        <v>201</v>
      </c>
      <c r="C1048">
        <v>220</v>
      </c>
      <c r="D1048">
        <v>31</v>
      </c>
      <c r="E1048">
        <v>88</v>
      </c>
      <c r="F1048">
        <v>101</v>
      </c>
      <c r="H1048" t="str">
        <f t="shared" si="54"/>
        <v>Grade 6 Boys Pine Street A</v>
      </c>
      <c r="I1048">
        <f>COUNTIF('Point Totals by Grade-Gender'!A:A,'Team Points Summary'!H1048)</f>
        <v>1</v>
      </c>
      <c r="J1048">
        <f t="shared" si="55"/>
      </c>
    </row>
    <row r="1049" spans="1:10" ht="12.75">
      <c r="A1049">
        <v>25</v>
      </c>
      <c r="B1049" t="s">
        <v>214</v>
      </c>
      <c r="C1049">
        <v>228</v>
      </c>
      <c r="D1049">
        <v>39</v>
      </c>
      <c r="E1049">
        <v>66</v>
      </c>
      <c r="F1049">
        <v>123</v>
      </c>
      <c r="H1049" t="str">
        <f t="shared" si="54"/>
        <v>Grade 6 Boys Michael A. Kostek B</v>
      </c>
      <c r="I1049">
        <f>COUNTIF('Point Totals by Grade-Gender'!A:A,'Team Points Summary'!H1049)</f>
        <v>1</v>
      </c>
      <c r="J1049">
        <f t="shared" si="55"/>
      </c>
    </row>
    <row r="1050" spans="1:10" ht="12.75">
      <c r="A1050">
        <v>26</v>
      </c>
      <c r="B1050" t="s">
        <v>371</v>
      </c>
      <c r="C1050">
        <v>246</v>
      </c>
      <c r="D1050">
        <v>51</v>
      </c>
      <c r="E1050">
        <v>86</v>
      </c>
      <c r="F1050">
        <v>109</v>
      </c>
      <c r="H1050" t="str">
        <f t="shared" si="54"/>
        <v>Grade 6 Boys Laurier Heights A</v>
      </c>
      <c r="I1050">
        <f>COUNTIF('Point Totals by Grade-Gender'!A:A,'Team Points Summary'!H1050)</f>
        <v>1</v>
      </c>
      <c r="J1050">
        <f t="shared" si="55"/>
      </c>
    </row>
    <row r="1051" spans="1:10" ht="12.75">
      <c r="A1051">
        <v>27</v>
      </c>
      <c r="B1051" t="s">
        <v>283</v>
      </c>
      <c r="C1051">
        <v>249</v>
      </c>
      <c r="D1051">
        <v>55</v>
      </c>
      <c r="E1051">
        <v>83</v>
      </c>
      <c r="F1051">
        <v>111</v>
      </c>
      <c r="H1051" t="str">
        <f t="shared" si="54"/>
        <v>Grade 6 Boys Mundare A</v>
      </c>
      <c r="I1051">
        <f>COUNTIF('Point Totals by Grade-Gender'!A:A,'Team Points Summary'!H1051)</f>
        <v>1</v>
      </c>
      <c r="J1051">
        <f t="shared" si="55"/>
      </c>
    </row>
    <row r="1052" spans="1:10" ht="12.75">
      <c r="A1052">
        <v>28</v>
      </c>
      <c r="B1052" t="s">
        <v>248</v>
      </c>
      <c r="C1052">
        <v>255</v>
      </c>
      <c r="D1052">
        <v>63</v>
      </c>
      <c r="E1052">
        <v>84</v>
      </c>
      <c r="F1052">
        <v>108</v>
      </c>
      <c r="H1052" t="str">
        <f t="shared" si="54"/>
        <v>Grade 6 Boys Earl Buxton B</v>
      </c>
      <c r="I1052">
        <f>COUNTIF('Point Totals by Grade-Gender'!A:A,'Team Points Summary'!H1052)</f>
        <v>1</v>
      </c>
      <c r="J1052">
        <f t="shared" si="55"/>
      </c>
    </row>
    <row r="1053" spans="1:10" ht="12.75">
      <c r="A1053">
        <v>29</v>
      </c>
      <c r="B1053" t="s">
        <v>205</v>
      </c>
      <c r="C1053">
        <v>262</v>
      </c>
      <c r="D1053">
        <v>46</v>
      </c>
      <c r="E1053">
        <v>82</v>
      </c>
      <c r="F1053">
        <v>134</v>
      </c>
      <c r="H1053" t="str">
        <f t="shared" si="54"/>
        <v>Grade 6 Boys Rio Terrace A</v>
      </c>
      <c r="I1053">
        <f>COUNTIF('Point Totals by Grade-Gender'!A:A,'Team Points Summary'!H1053)</f>
        <v>1</v>
      </c>
      <c r="J1053">
        <f t="shared" si="55"/>
      </c>
    </row>
    <row r="1054" spans="1:10" ht="12.75">
      <c r="A1054">
        <v>30</v>
      </c>
      <c r="B1054" t="s">
        <v>388</v>
      </c>
      <c r="C1054">
        <v>296</v>
      </c>
      <c r="D1054">
        <v>81</v>
      </c>
      <c r="E1054">
        <v>99</v>
      </c>
      <c r="F1054">
        <v>116</v>
      </c>
      <c r="H1054" t="str">
        <f t="shared" si="54"/>
        <v>Grade 6 Boys Lendrum A</v>
      </c>
      <c r="I1054">
        <f>COUNTIF('Point Totals by Grade-Gender'!A:A,'Team Points Summary'!H1054)</f>
        <v>1</v>
      </c>
      <c r="J1054">
        <f t="shared" si="55"/>
      </c>
    </row>
    <row r="1055" spans="1:10" ht="12.75">
      <c r="A1055">
        <v>31</v>
      </c>
      <c r="B1055" t="s">
        <v>348</v>
      </c>
      <c r="C1055">
        <v>341</v>
      </c>
      <c r="D1055">
        <v>71</v>
      </c>
      <c r="E1055">
        <v>130</v>
      </c>
      <c r="F1055">
        <v>140</v>
      </c>
      <c r="H1055" t="str">
        <f t="shared" si="54"/>
        <v>Grade 6 Boys Major General Griesbach A</v>
      </c>
      <c r="I1055">
        <f>COUNTIF('Point Totals by Grade-Gender'!A:A,'Team Points Summary'!H1055)</f>
        <v>1</v>
      </c>
      <c r="J1055">
        <f t="shared" si="55"/>
      </c>
    </row>
    <row r="1056" spans="1:10" ht="12.75">
      <c r="A1056">
        <v>32</v>
      </c>
      <c r="B1056" t="s">
        <v>387</v>
      </c>
      <c r="C1056">
        <v>355</v>
      </c>
      <c r="D1056">
        <v>94</v>
      </c>
      <c r="E1056">
        <v>122</v>
      </c>
      <c r="F1056">
        <v>139</v>
      </c>
      <c r="H1056" t="str">
        <f t="shared" si="54"/>
        <v>Grade 6 Boys Parkallen C</v>
      </c>
      <c r="I1056">
        <f>COUNTIF('Point Totals by Grade-Gender'!A:A,'Team Points Summary'!H1056)</f>
        <v>1</v>
      </c>
      <c r="J1056">
        <f t="shared" si="55"/>
      </c>
    </row>
    <row r="1057" spans="1:10" ht="12.75">
      <c r="A1057">
        <v>33</v>
      </c>
      <c r="B1057" t="s">
        <v>616</v>
      </c>
      <c r="C1057">
        <v>396</v>
      </c>
      <c r="D1057">
        <v>126</v>
      </c>
      <c r="E1057">
        <v>132</v>
      </c>
      <c r="F1057">
        <v>138</v>
      </c>
      <c r="H1057" t="str">
        <f t="shared" si="54"/>
        <v>Grade 6 Boys Dunluce B</v>
      </c>
      <c r="I1057">
        <f>COUNTIF('Point Totals by Grade-Gender'!A:A,'Team Points Summary'!H1057)</f>
        <v>1</v>
      </c>
      <c r="J1057">
        <f t="shared" si="55"/>
      </c>
    </row>
    <row r="1058" spans="3:10" ht="12.75">
      <c r="C1058">
        <f>SUM(C1025:C1057)</f>
        <v>6022</v>
      </c>
      <c r="H1058" s="1" t="s">
        <v>110</v>
      </c>
      <c r="I1058">
        <f>COUNTIF('Point Totals by Grade-Gender'!A:A,'Team Points Summary'!H1058)</f>
        <v>1</v>
      </c>
      <c r="J1058">
        <f>IF(I1058=0,"MISSING","")</f>
      </c>
    </row>
  </sheetData>
  <sheetProtection/>
  <printOptions gridLines="1"/>
  <pageMargins left="0.4724409448818898" right="0.4724409448818898" top="0.984251968503937" bottom="0.984251968503937" header="0.5118110236220472" footer="0.5118110236220472"/>
  <pageSetup horizontalDpi="1200" verticalDpi="1200" orientation="landscape" pageOrder="overThenDown" r:id="rId1"/>
  <headerFooter alignWithMargins="0">
    <oddHeader>&amp;LEdmonton Harriers&amp;R2014 Cross-Country Series
Team Points Summary</oddHeader>
    <oddFooter>&amp;L&amp;Z&amp;F &amp;A &amp;D &amp;T&amp;RPage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499"/>
  <sheetViews>
    <sheetView tabSelected="1" zoomScalePageLayoutView="0" workbookViewId="0" topLeftCell="A1">
      <pane ySplit="1380" topLeftCell="A3" activePane="bottomLeft" state="split"/>
      <selection pane="topLeft" activeCell="A1" sqref="A1:IV16384"/>
      <selection pane="bottomLeft" activeCell="A68" sqref="A68"/>
    </sheetView>
  </sheetViews>
  <sheetFormatPr defaultColWidth="9.140625" defaultRowHeight="12.75"/>
  <cols>
    <col min="1" max="1" width="37.00390625" style="0" bestFit="1" customWidth="1"/>
    <col min="3" max="3" width="7.7109375" style="0" customWidth="1"/>
    <col min="4" max="4" width="6.421875" style="0" customWidth="1"/>
    <col min="5" max="5" width="6.00390625" style="0" bestFit="1" customWidth="1"/>
  </cols>
  <sheetData>
    <row r="1" ht="18">
      <c r="A1" s="4" t="s">
        <v>405</v>
      </c>
    </row>
    <row r="2" spans="1:5" ht="38.25">
      <c r="A2" s="5" t="s">
        <v>0</v>
      </c>
      <c r="B2" s="3" t="s">
        <v>101</v>
      </c>
      <c r="C2" s="3" t="s">
        <v>4</v>
      </c>
      <c r="D2" s="7" t="s">
        <v>102</v>
      </c>
      <c r="E2">
        <v>3</v>
      </c>
    </row>
    <row r="3" spans="1:4" ht="12.75">
      <c r="A3" t="s">
        <v>44</v>
      </c>
      <c r="B3">
        <f>SUMIF('Team Points Summary'!H:H,'Point Totals by Grade-Gender'!A3,'Team Points Summary'!C:C)</f>
        <v>84</v>
      </c>
      <c r="C3">
        <f>IF(E$2=D3,RANK(B3,B$3:B$27,1),"")</f>
        <v>1</v>
      </c>
      <c r="D3">
        <f>COUNTIF('Team Points Summary'!H:H,'Point Totals by Grade-Gender'!A3)</f>
        <v>3</v>
      </c>
    </row>
    <row r="4" spans="1:4" ht="12.75">
      <c r="A4" t="s">
        <v>36</v>
      </c>
      <c r="B4">
        <f>SUMIF('Team Points Summary'!H:H,'Point Totals by Grade-Gender'!A4,'Team Points Summary'!C:C)</f>
        <v>149</v>
      </c>
      <c r="C4">
        <f aca="true" t="shared" si="0" ref="C4:C65">IF(E$2=D4,RANK(B4,B$3:B$27,1),"")</f>
        <v>2</v>
      </c>
      <c r="D4">
        <f>COUNTIF('Team Points Summary'!H:H,'Point Totals by Grade-Gender'!A4)</f>
        <v>3</v>
      </c>
    </row>
    <row r="5" spans="1:4" ht="12.75">
      <c r="A5" t="s">
        <v>130</v>
      </c>
      <c r="B5">
        <f>SUMIF('Team Points Summary'!H:H,'Point Totals by Grade-Gender'!A5,'Team Points Summary'!C:C)</f>
        <v>157</v>
      </c>
      <c r="C5">
        <f t="shared" si="0"/>
        <v>3</v>
      </c>
      <c r="D5">
        <f>COUNTIF('Team Points Summary'!H:H,'Point Totals by Grade-Gender'!A5)</f>
        <v>3</v>
      </c>
    </row>
    <row r="6" spans="1:4" ht="12.75">
      <c r="A6" t="s">
        <v>304</v>
      </c>
      <c r="B6">
        <f>SUMIF('Team Points Summary'!H:H,'Point Totals by Grade-Gender'!A6,'Team Points Summary'!C:C)</f>
        <v>241</v>
      </c>
      <c r="C6">
        <f t="shared" si="0"/>
        <v>4</v>
      </c>
      <c r="D6">
        <f>COUNTIF('Team Points Summary'!H:H,'Point Totals by Grade-Gender'!A6)</f>
        <v>3</v>
      </c>
    </row>
    <row r="7" spans="1:4" ht="12.75">
      <c r="A7" t="s">
        <v>30</v>
      </c>
      <c r="B7">
        <f>SUMIF('Team Points Summary'!H:H,'Point Totals by Grade-Gender'!A7,'Team Points Summary'!C:C)</f>
        <v>265</v>
      </c>
      <c r="C7">
        <f t="shared" si="0"/>
        <v>5</v>
      </c>
      <c r="D7">
        <f>COUNTIF('Team Points Summary'!H:H,'Point Totals by Grade-Gender'!A7)</f>
        <v>3</v>
      </c>
    </row>
    <row r="8" spans="1:4" ht="12.75">
      <c r="A8" t="s">
        <v>32</v>
      </c>
      <c r="B8">
        <f>SUMIF('Team Points Summary'!H:H,'Point Totals by Grade-Gender'!A8,'Team Points Summary'!C:C)</f>
        <v>289</v>
      </c>
      <c r="C8">
        <f t="shared" si="0"/>
        <v>6</v>
      </c>
      <c r="D8">
        <f>COUNTIF('Team Points Summary'!H:H,'Point Totals by Grade-Gender'!A8)</f>
        <v>3</v>
      </c>
    </row>
    <row r="9" spans="1:4" ht="12.75">
      <c r="A9" t="s">
        <v>303</v>
      </c>
      <c r="B9">
        <f>SUMIF('Team Points Summary'!H:H,'Point Totals by Grade-Gender'!A9,'Team Points Summary'!C:C)</f>
        <v>290</v>
      </c>
      <c r="C9">
        <f t="shared" si="0"/>
        <v>7</v>
      </c>
      <c r="D9">
        <f>COUNTIF('Team Points Summary'!H:H,'Point Totals by Grade-Gender'!A9)</f>
        <v>3</v>
      </c>
    </row>
    <row r="10" spans="1:4" ht="12.75">
      <c r="A10" t="s">
        <v>434</v>
      </c>
      <c r="B10">
        <f>SUMIF('Team Points Summary'!H:H,'Point Totals by Grade-Gender'!A10,'Team Points Summary'!C:C)</f>
        <v>353</v>
      </c>
      <c r="C10">
        <f t="shared" si="0"/>
        <v>8</v>
      </c>
      <c r="D10">
        <f>COUNTIF('Team Points Summary'!H:H,'Point Totals by Grade-Gender'!A10)</f>
        <v>3</v>
      </c>
    </row>
    <row r="11" spans="1:4" ht="12.75">
      <c r="A11" t="s">
        <v>40</v>
      </c>
      <c r="B11">
        <f>SUMIF('Team Points Summary'!H:H,'Point Totals by Grade-Gender'!A11,'Team Points Summary'!C:C)</f>
        <v>355</v>
      </c>
      <c r="C11">
        <f t="shared" si="0"/>
        <v>9</v>
      </c>
      <c r="D11">
        <f>COUNTIF('Team Points Summary'!H:H,'Point Totals by Grade-Gender'!A11)</f>
        <v>3</v>
      </c>
    </row>
    <row r="12" spans="1:4" ht="14.25" customHeight="1">
      <c r="A12" t="s">
        <v>35</v>
      </c>
      <c r="B12">
        <f>SUMIF('Team Points Summary'!H:H,'Point Totals by Grade-Gender'!A12,'Team Points Summary'!C:C)</f>
        <v>472</v>
      </c>
      <c r="C12">
        <f t="shared" si="0"/>
        <v>10</v>
      </c>
      <c r="D12">
        <f>COUNTIF('Team Points Summary'!H:H,'Point Totals by Grade-Gender'!A12)</f>
        <v>3</v>
      </c>
    </row>
    <row r="13" spans="1:4" ht="12.75" hidden="1">
      <c r="A13" t="s">
        <v>31</v>
      </c>
      <c r="B13">
        <f>SUMIF('Team Points Summary'!H:H,'Point Totals by Grade-Gender'!A13,'Team Points Summary'!C:C)</f>
        <v>495</v>
      </c>
      <c r="C13">
        <f t="shared" si="0"/>
        <v>11</v>
      </c>
      <c r="D13">
        <f>COUNTIF('Team Points Summary'!H:H,'Point Totals by Grade-Gender'!A13)</f>
        <v>3</v>
      </c>
    </row>
    <row r="14" spans="1:4" ht="12.75" hidden="1">
      <c r="A14" t="s">
        <v>28</v>
      </c>
      <c r="B14">
        <f>SUMIF('Team Points Summary'!H:H,'Point Totals by Grade-Gender'!A14,'Team Points Summary'!C:C)</f>
        <v>504</v>
      </c>
      <c r="C14">
        <f t="shared" si="0"/>
        <v>12</v>
      </c>
      <c r="D14">
        <f>COUNTIF('Team Points Summary'!H:H,'Point Totals by Grade-Gender'!A14)</f>
        <v>3</v>
      </c>
    </row>
    <row r="15" spans="1:4" ht="12.75" hidden="1">
      <c r="A15" t="s">
        <v>170</v>
      </c>
      <c r="B15">
        <f>SUMIF('Team Points Summary'!H:H,'Point Totals by Grade-Gender'!A15,'Team Points Summary'!C:C)</f>
        <v>513</v>
      </c>
      <c r="C15">
        <f t="shared" si="0"/>
        <v>13</v>
      </c>
      <c r="D15">
        <f>COUNTIF('Team Points Summary'!H:H,'Point Totals by Grade-Gender'!A15)</f>
        <v>3</v>
      </c>
    </row>
    <row r="16" spans="1:4" ht="12.75" hidden="1">
      <c r="A16" t="s">
        <v>112</v>
      </c>
      <c r="B16">
        <f>SUMIF('Team Points Summary'!H:H,'Point Totals by Grade-Gender'!A16,'Team Points Summary'!C:C)</f>
        <v>586</v>
      </c>
      <c r="C16">
        <f t="shared" si="0"/>
        <v>14</v>
      </c>
      <c r="D16">
        <f>COUNTIF('Team Points Summary'!H:H,'Point Totals by Grade-Gender'!A16)</f>
        <v>3</v>
      </c>
    </row>
    <row r="17" spans="1:4" ht="12.75" hidden="1">
      <c r="A17" t="s">
        <v>37</v>
      </c>
      <c r="B17">
        <f>SUMIF('Team Points Summary'!H:H,'Point Totals by Grade-Gender'!A17,'Team Points Summary'!C:C)</f>
        <v>665</v>
      </c>
      <c r="C17">
        <f t="shared" si="0"/>
        <v>15</v>
      </c>
      <c r="D17">
        <f>COUNTIF('Team Points Summary'!H:H,'Point Totals by Grade-Gender'!A17)</f>
        <v>3</v>
      </c>
    </row>
    <row r="18" spans="1:4" ht="12.75" hidden="1">
      <c r="A18" t="s">
        <v>33</v>
      </c>
      <c r="B18">
        <f>SUMIF('Team Points Summary'!H:H,'Point Totals by Grade-Gender'!A18,'Team Points Summary'!C:C)</f>
        <v>668</v>
      </c>
      <c r="C18">
        <f t="shared" si="0"/>
        <v>16</v>
      </c>
      <c r="D18">
        <f>COUNTIF('Team Points Summary'!H:H,'Point Totals by Grade-Gender'!A18)</f>
        <v>3</v>
      </c>
    </row>
    <row r="19" spans="1:4" ht="12.75" hidden="1">
      <c r="A19" t="s">
        <v>435</v>
      </c>
      <c r="B19">
        <f>SUMIF('Team Points Summary'!H:H,'Point Totals by Grade-Gender'!A19,'Team Points Summary'!C:C)</f>
        <v>677</v>
      </c>
      <c r="C19">
        <f t="shared" si="0"/>
        <v>17</v>
      </c>
      <c r="D19">
        <f>COUNTIF('Team Points Summary'!H:H,'Point Totals by Grade-Gender'!A19)</f>
        <v>3</v>
      </c>
    </row>
    <row r="20" spans="1:4" ht="12.75" hidden="1">
      <c r="A20" t="s">
        <v>171</v>
      </c>
      <c r="B20">
        <f>SUMIF('Team Points Summary'!H:H,'Point Totals by Grade-Gender'!A20,'Team Points Summary'!C:C)</f>
        <v>839</v>
      </c>
      <c r="C20">
        <f t="shared" si="0"/>
        <v>18</v>
      </c>
      <c r="D20">
        <f>COUNTIF('Team Points Summary'!H:H,'Point Totals by Grade-Gender'!A20)</f>
        <v>3</v>
      </c>
    </row>
    <row r="21" spans="1:4" ht="12.75" hidden="1">
      <c r="A21" t="s">
        <v>43</v>
      </c>
      <c r="B21">
        <f>SUMIF('Team Points Summary'!H:H,'Point Totals by Grade-Gender'!A21,'Team Points Summary'!C:C)</f>
        <v>843</v>
      </c>
      <c r="C21">
        <f t="shared" si="0"/>
        <v>19</v>
      </c>
      <c r="D21">
        <f>COUNTIF('Team Points Summary'!H:H,'Point Totals by Grade-Gender'!A21)</f>
        <v>3</v>
      </c>
    </row>
    <row r="22" spans="1:4" ht="12.75" hidden="1">
      <c r="A22" t="s">
        <v>41</v>
      </c>
      <c r="B22">
        <f>SUMIF('Team Points Summary'!H:H,'Point Totals by Grade-Gender'!A22,'Team Points Summary'!C:C)</f>
        <v>848</v>
      </c>
      <c r="C22">
        <f t="shared" si="0"/>
        <v>20</v>
      </c>
      <c r="D22">
        <f>COUNTIF('Team Points Summary'!H:H,'Point Totals by Grade-Gender'!A22)</f>
        <v>3</v>
      </c>
    </row>
    <row r="23" spans="1:4" ht="12.75" hidden="1">
      <c r="A23" t="s">
        <v>426</v>
      </c>
      <c r="B23">
        <f>SUMIF('Team Points Summary'!H:H,'Point Totals by Grade-Gender'!A23,'Team Points Summary'!C:C)</f>
        <v>862</v>
      </c>
      <c r="C23">
        <f t="shared" si="0"/>
        <v>21</v>
      </c>
      <c r="D23">
        <f>COUNTIF('Team Points Summary'!H:H,'Point Totals by Grade-Gender'!A23)</f>
        <v>3</v>
      </c>
    </row>
    <row r="24" spans="1:4" ht="12.75" hidden="1">
      <c r="A24" t="s">
        <v>423</v>
      </c>
      <c r="B24">
        <f>SUMIF('Team Points Summary'!H:H,'Point Totals by Grade-Gender'!A24,'Team Points Summary'!C:C)</f>
        <v>942</v>
      </c>
      <c r="C24">
        <f t="shared" si="0"/>
        <v>22</v>
      </c>
      <c r="D24">
        <f>COUNTIF('Team Points Summary'!H:H,'Point Totals by Grade-Gender'!A24)</f>
        <v>3</v>
      </c>
    </row>
    <row r="25" spans="1:4" ht="12.75" hidden="1">
      <c r="A25" t="s">
        <v>29</v>
      </c>
      <c r="B25">
        <f>SUMIF('Team Points Summary'!H:H,'Point Totals by Grade-Gender'!A25,'Team Points Summary'!C:C)</f>
        <v>1046</v>
      </c>
      <c r="C25">
        <f t="shared" si="0"/>
        <v>23</v>
      </c>
      <c r="D25">
        <f>COUNTIF('Team Points Summary'!H:H,'Point Totals by Grade-Gender'!A25)</f>
        <v>3</v>
      </c>
    </row>
    <row r="26" spans="1:4" ht="12.75" hidden="1">
      <c r="A26" t="s">
        <v>440</v>
      </c>
      <c r="B26">
        <f>SUMIF('Team Points Summary'!H:H,'Point Totals by Grade-Gender'!A26,'Team Points Summary'!C:C)</f>
        <v>1151</v>
      </c>
      <c r="C26">
        <f t="shared" si="0"/>
        <v>24</v>
      </c>
      <c r="D26">
        <f>COUNTIF('Team Points Summary'!H:H,'Point Totals by Grade-Gender'!A26)</f>
        <v>3</v>
      </c>
    </row>
    <row r="27" spans="1:4" ht="12.75" hidden="1">
      <c r="A27" t="s">
        <v>38</v>
      </c>
      <c r="B27">
        <f>SUMIF('Team Points Summary'!H:H,'Point Totals by Grade-Gender'!A27,'Team Points Summary'!C:C)</f>
        <v>1227</v>
      </c>
      <c r="C27">
        <f t="shared" si="0"/>
        <v>25</v>
      </c>
      <c r="D27">
        <f>COUNTIF('Team Points Summary'!H:H,'Point Totals by Grade-Gender'!A27)</f>
        <v>3</v>
      </c>
    </row>
    <row r="28" spans="1:4" ht="12.75" hidden="1">
      <c r="A28" t="s">
        <v>131</v>
      </c>
      <c r="B28">
        <f>SUMIF('Team Points Summary'!H:H,'Point Totals by Grade-Gender'!A28,'Team Points Summary'!C:C)</f>
        <v>243</v>
      </c>
      <c r="C28">
        <f t="shared" si="0"/>
      </c>
      <c r="D28">
        <f>COUNTIF('Team Points Summary'!H:H,'Point Totals by Grade-Gender'!A28)</f>
        <v>2</v>
      </c>
    </row>
    <row r="29" spans="1:4" ht="12.75" hidden="1">
      <c r="A29" t="s">
        <v>436</v>
      </c>
      <c r="B29">
        <f>SUMIF('Team Points Summary'!H:H,'Point Totals by Grade-Gender'!A29,'Team Points Summary'!C:C)</f>
        <v>263</v>
      </c>
      <c r="C29">
        <f t="shared" si="0"/>
      </c>
      <c r="D29">
        <f>COUNTIF('Team Points Summary'!H:H,'Point Totals by Grade-Gender'!A29)</f>
        <v>2</v>
      </c>
    </row>
    <row r="30" spans="1:4" ht="12.75" hidden="1">
      <c r="A30" t="s">
        <v>428</v>
      </c>
      <c r="B30">
        <f>SUMIF('Team Points Summary'!H:H,'Point Totals by Grade-Gender'!A30,'Team Points Summary'!C:C)</f>
        <v>303</v>
      </c>
      <c r="C30">
        <f t="shared" si="0"/>
      </c>
      <c r="D30">
        <f>COUNTIF('Team Points Summary'!H:H,'Point Totals by Grade-Gender'!A30)</f>
        <v>2</v>
      </c>
    </row>
    <row r="31" spans="1:4" ht="12.75" hidden="1">
      <c r="A31" t="s">
        <v>132</v>
      </c>
      <c r="B31">
        <f>SUMIF('Team Points Summary'!H:H,'Point Totals by Grade-Gender'!A31,'Team Points Summary'!C:C)</f>
        <v>348</v>
      </c>
      <c r="C31">
        <f t="shared" si="0"/>
      </c>
      <c r="D31">
        <f>COUNTIF('Team Points Summary'!H:H,'Point Totals by Grade-Gender'!A31)</f>
        <v>2</v>
      </c>
    </row>
    <row r="32" spans="1:4" ht="12.75" hidden="1">
      <c r="A32" t="s">
        <v>432</v>
      </c>
      <c r="B32">
        <f>SUMIF('Team Points Summary'!H:H,'Point Totals by Grade-Gender'!A32,'Team Points Summary'!C:C)</f>
        <v>419</v>
      </c>
      <c r="C32">
        <f t="shared" si="0"/>
      </c>
      <c r="D32">
        <f>COUNTIF('Team Points Summary'!H:H,'Point Totals by Grade-Gender'!A32)</f>
        <v>2</v>
      </c>
    </row>
    <row r="33" spans="1:4" ht="12.75" hidden="1">
      <c r="A33" t="s">
        <v>133</v>
      </c>
      <c r="B33">
        <f>SUMIF('Team Points Summary'!H:H,'Point Totals by Grade-Gender'!A33,'Team Points Summary'!C:C)</f>
        <v>434</v>
      </c>
      <c r="C33">
        <f t="shared" si="0"/>
      </c>
      <c r="D33">
        <f>COUNTIF('Team Points Summary'!H:H,'Point Totals by Grade-Gender'!A33)</f>
        <v>2</v>
      </c>
    </row>
    <row r="34" spans="1:4" ht="12.75" hidden="1">
      <c r="A34" t="s">
        <v>134</v>
      </c>
      <c r="B34">
        <f>SUMIF('Team Points Summary'!H:H,'Point Totals by Grade-Gender'!A34,'Team Points Summary'!C:C)</f>
        <v>442</v>
      </c>
      <c r="C34">
        <f t="shared" si="0"/>
      </c>
      <c r="D34">
        <f>COUNTIF('Team Points Summary'!H:H,'Point Totals by Grade-Gender'!A34)</f>
        <v>2</v>
      </c>
    </row>
    <row r="35" spans="1:4" ht="12.75" hidden="1">
      <c r="A35" t="s">
        <v>27</v>
      </c>
      <c r="B35">
        <f>SUMIF('Team Points Summary'!H:H,'Point Totals by Grade-Gender'!A35,'Team Points Summary'!C:C)</f>
        <v>466</v>
      </c>
      <c r="C35">
        <f t="shared" si="0"/>
      </c>
      <c r="D35">
        <f>COUNTIF('Team Points Summary'!H:H,'Point Totals by Grade-Gender'!A35)</f>
        <v>2</v>
      </c>
    </row>
    <row r="36" spans="1:4" ht="12.75" hidden="1">
      <c r="A36" t="s">
        <v>169</v>
      </c>
      <c r="B36">
        <f>SUMIF('Team Points Summary'!H:H,'Point Totals by Grade-Gender'!A36,'Team Points Summary'!C:C)</f>
        <v>579</v>
      </c>
      <c r="C36">
        <f t="shared" si="0"/>
      </c>
      <c r="D36">
        <f>COUNTIF('Team Points Summary'!H:H,'Point Totals by Grade-Gender'!A36)</f>
        <v>2</v>
      </c>
    </row>
    <row r="37" spans="1:4" ht="12.75" hidden="1">
      <c r="A37" t="s">
        <v>437</v>
      </c>
      <c r="B37">
        <f>SUMIF('Team Points Summary'!H:H,'Point Totals by Grade-Gender'!A37,'Team Points Summary'!C:C)</f>
        <v>610</v>
      </c>
      <c r="C37">
        <f t="shared" si="0"/>
      </c>
      <c r="D37">
        <f>COUNTIF('Team Points Summary'!H:H,'Point Totals by Grade-Gender'!A37)</f>
        <v>2</v>
      </c>
    </row>
    <row r="38" spans="1:4" ht="12.75" hidden="1">
      <c r="A38" t="s">
        <v>429</v>
      </c>
      <c r="B38">
        <f>SUMIF('Team Points Summary'!H:H,'Point Totals by Grade-Gender'!A38,'Team Points Summary'!C:C)</f>
        <v>702</v>
      </c>
      <c r="C38">
        <f t="shared" si="0"/>
      </c>
      <c r="D38">
        <f>COUNTIF('Team Points Summary'!H:H,'Point Totals by Grade-Gender'!A38)</f>
        <v>2</v>
      </c>
    </row>
    <row r="39" spans="1:4" ht="12.75" hidden="1">
      <c r="A39" t="s">
        <v>34</v>
      </c>
      <c r="B39">
        <f>SUMIF('Team Points Summary'!H:H,'Point Totals by Grade-Gender'!A39,'Team Points Summary'!C:C)</f>
        <v>710</v>
      </c>
      <c r="C39">
        <f t="shared" si="0"/>
      </c>
      <c r="D39">
        <f>COUNTIF('Team Points Summary'!H:H,'Point Totals by Grade-Gender'!A39)</f>
        <v>2</v>
      </c>
    </row>
    <row r="40" spans="1:4" ht="12.75" hidden="1">
      <c r="A40" t="s">
        <v>424</v>
      </c>
      <c r="B40">
        <f>SUMIF('Team Points Summary'!H:H,'Point Totals by Grade-Gender'!A40,'Team Points Summary'!C:C)</f>
        <v>776</v>
      </c>
      <c r="C40">
        <f t="shared" si="0"/>
      </c>
      <c r="D40">
        <f>COUNTIF('Team Points Summary'!H:H,'Point Totals by Grade-Gender'!A40)</f>
        <v>2</v>
      </c>
    </row>
    <row r="41" spans="1:4" ht="12.75" hidden="1">
      <c r="A41" t="s">
        <v>196</v>
      </c>
      <c r="B41">
        <f>SUMIF('Team Points Summary'!H:H,'Point Totals by Grade-Gender'!A41,'Team Points Summary'!C:C)</f>
        <v>805</v>
      </c>
      <c r="C41">
        <f t="shared" si="0"/>
      </c>
      <c r="D41">
        <f>COUNTIF('Team Points Summary'!H:H,'Point Totals by Grade-Gender'!A41)</f>
        <v>2</v>
      </c>
    </row>
    <row r="42" spans="1:4" ht="12.75" hidden="1">
      <c r="A42" t="s">
        <v>422</v>
      </c>
      <c r="B42">
        <f>SUMIF('Team Points Summary'!H:H,'Point Totals by Grade-Gender'!A42,'Team Points Summary'!C:C)</f>
        <v>807</v>
      </c>
      <c r="C42">
        <f t="shared" si="0"/>
      </c>
      <c r="D42">
        <f>COUNTIF('Team Points Summary'!H:H,'Point Totals by Grade-Gender'!A42)</f>
        <v>2</v>
      </c>
    </row>
    <row r="43" spans="1:4" ht="12.75" hidden="1">
      <c r="A43" t="s">
        <v>39</v>
      </c>
      <c r="B43">
        <f>SUMIF('Team Points Summary'!H:H,'Point Totals by Grade-Gender'!A43,'Team Points Summary'!C:C)</f>
        <v>814</v>
      </c>
      <c r="C43">
        <f t="shared" si="0"/>
      </c>
      <c r="D43">
        <f>COUNTIF('Team Points Summary'!H:H,'Point Totals by Grade-Gender'!A43)</f>
        <v>2</v>
      </c>
    </row>
    <row r="44" spans="1:4" ht="12.75" hidden="1">
      <c r="A44" t="s">
        <v>427</v>
      </c>
      <c r="B44">
        <f>SUMIF('Team Points Summary'!H:H,'Point Totals by Grade-Gender'!A44,'Team Points Summary'!C:C)</f>
        <v>823</v>
      </c>
      <c r="C44">
        <f t="shared" si="0"/>
      </c>
      <c r="D44">
        <f>COUNTIF('Team Points Summary'!H:H,'Point Totals by Grade-Gender'!A44)</f>
        <v>2</v>
      </c>
    </row>
    <row r="45" spans="1:4" ht="12.75" hidden="1">
      <c r="A45" t="s">
        <v>433</v>
      </c>
      <c r="B45">
        <f>SUMIF('Team Points Summary'!H:H,'Point Totals by Grade-Gender'!A45,'Team Points Summary'!C:C)</f>
        <v>827</v>
      </c>
      <c r="C45">
        <f t="shared" si="0"/>
      </c>
      <c r="D45">
        <f>COUNTIF('Team Points Summary'!H:H,'Point Totals by Grade-Gender'!A45)</f>
        <v>2</v>
      </c>
    </row>
    <row r="46" spans="1:4" ht="12.75" hidden="1">
      <c r="A46" t="s">
        <v>438</v>
      </c>
      <c r="B46">
        <f>SUMIF('Team Points Summary'!H:H,'Point Totals by Grade-Gender'!A46,'Team Points Summary'!C:C)</f>
        <v>862</v>
      </c>
      <c r="C46">
        <f t="shared" si="0"/>
      </c>
      <c r="D46">
        <f>COUNTIF('Team Points Summary'!H:H,'Point Totals by Grade-Gender'!A46)</f>
        <v>2</v>
      </c>
    </row>
    <row r="47" spans="1:4" ht="12.75" hidden="1">
      <c r="A47" t="s">
        <v>430</v>
      </c>
      <c r="B47">
        <f>SUMIF('Team Points Summary'!H:H,'Point Totals by Grade-Gender'!A47,'Team Points Summary'!C:C)</f>
        <v>919</v>
      </c>
      <c r="C47">
        <f t="shared" si="0"/>
      </c>
      <c r="D47">
        <f>COUNTIF('Team Points Summary'!H:H,'Point Totals by Grade-Gender'!A47)</f>
        <v>2</v>
      </c>
    </row>
    <row r="48" spans="1:4" ht="12.75" hidden="1">
      <c r="A48" t="s">
        <v>431</v>
      </c>
      <c r="B48">
        <f>SUMIF('Team Points Summary'!H:H,'Point Totals by Grade-Gender'!A48,'Team Points Summary'!C:C)</f>
        <v>1027</v>
      </c>
      <c r="C48">
        <f t="shared" si="0"/>
      </c>
      <c r="D48">
        <f>COUNTIF('Team Points Summary'!H:H,'Point Totals by Grade-Gender'!A48)</f>
        <v>2</v>
      </c>
    </row>
    <row r="49" spans="1:4" ht="12.75" hidden="1">
      <c r="A49" t="s">
        <v>439</v>
      </c>
      <c r="B49">
        <f>SUMIF('Team Points Summary'!H:H,'Point Totals by Grade-Gender'!A49,'Team Points Summary'!C:C)</f>
        <v>133</v>
      </c>
      <c r="C49">
        <f t="shared" si="0"/>
      </c>
      <c r="D49">
        <f>COUNTIF('Team Points Summary'!H:H,'Point Totals by Grade-Gender'!A49)</f>
        <v>1</v>
      </c>
    </row>
    <row r="50" spans="1:4" ht="12.75" hidden="1">
      <c r="A50" t="s">
        <v>441</v>
      </c>
      <c r="B50">
        <f>SUMIF('Team Points Summary'!H:H,'Point Totals by Grade-Gender'!A50,'Team Points Summary'!C:C)</f>
        <v>189</v>
      </c>
      <c r="C50">
        <f t="shared" si="0"/>
      </c>
      <c r="D50">
        <f>COUNTIF('Team Points Summary'!H:H,'Point Totals by Grade-Gender'!A50)</f>
        <v>1</v>
      </c>
    </row>
    <row r="51" spans="1:4" ht="12.75" hidden="1">
      <c r="A51" t="s">
        <v>624</v>
      </c>
      <c r="B51">
        <f>SUMIF('Team Points Summary'!H:H,'Point Totals by Grade-Gender'!A51,'Team Points Summary'!C:C)</f>
        <v>197</v>
      </c>
      <c r="C51">
        <f t="shared" si="0"/>
      </c>
      <c r="D51">
        <f>COUNTIF('Team Points Summary'!H:H,'Point Totals by Grade-Gender'!A51)</f>
        <v>1</v>
      </c>
    </row>
    <row r="52" spans="1:4" ht="12.75" hidden="1">
      <c r="A52" t="s">
        <v>135</v>
      </c>
      <c r="B52">
        <f>SUMIF('Team Points Summary'!H:H,'Point Totals by Grade-Gender'!A52,'Team Points Summary'!C:C)</f>
        <v>199</v>
      </c>
      <c r="C52">
        <f t="shared" si="0"/>
      </c>
      <c r="D52">
        <f>COUNTIF('Team Points Summary'!H:H,'Point Totals by Grade-Gender'!A52)</f>
        <v>1</v>
      </c>
    </row>
    <row r="53" spans="1:4" ht="12.75" hidden="1">
      <c r="A53" t="s">
        <v>346</v>
      </c>
      <c r="B53">
        <f>SUMIF('Team Points Summary'!H:H,'Point Totals by Grade-Gender'!A53,'Team Points Summary'!C:C)</f>
        <v>207</v>
      </c>
      <c r="C53">
        <f t="shared" si="0"/>
      </c>
      <c r="D53">
        <f>COUNTIF('Team Points Summary'!H:H,'Point Totals by Grade-Gender'!A53)</f>
        <v>1</v>
      </c>
    </row>
    <row r="54" spans="1:4" ht="12.75" hidden="1">
      <c r="A54" t="s">
        <v>421</v>
      </c>
      <c r="B54">
        <f>SUMIF('Team Points Summary'!H:H,'Point Totals by Grade-Gender'!A54,'Team Points Summary'!C:C)</f>
        <v>237</v>
      </c>
      <c r="C54">
        <f t="shared" si="0"/>
      </c>
      <c r="D54">
        <f>COUNTIF('Team Points Summary'!H:H,'Point Totals by Grade-Gender'!A54)</f>
        <v>1</v>
      </c>
    </row>
    <row r="55" spans="1:4" ht="12.75" hidden="1">
      <c r="A55" t="s">
        <v>308</v>
      </c>
      <c r="B55">
        <f>SUMIF('Team Points Summary'!H:H,'Point Totals by Grade-Gender'!A55,'Team Points Summary'!C:C)</f>
        <v>240</v>
      </c>
      <c r="C55">
        <f t="shared" si="0"/>
      </c>
      <c r="D55">
        <f>COUNTIF('Team Points Summary'!H:H,'Point Totals by Grade-Gender'!A55)</f>
        <v>1</v>
      </c>
    </row>
    <row r="56" spans="1:4" ht="12.75" hidden="1">
      <c r="A56" t="s">
        <v>622</v>
      </c>
      <c r="B56">
        <f>SUMIF('Team Points Summary'!H:H,'Point Totals by Grade-Gender'!A56,'Team Points Summary'!C:C)</f>
        <v>278</v>
      </c>
      <c r="C56">
        <f t="shared" si="0"/>
      </c>
      <c r="D56">
        <f>COUNTIF('Team Points Summary'!H:H,'Point Totals by Grade-Gender'!A56)</f>
        <v>1</v>
      </c>
    </row>
    <row r="57" spans="1:4" ht="12.75" hidden="1">
      <c r="A57" t="s">
        <v>623</v>
      </c>
      <c r="B57">
        <f>SUMIF('Team Points Summary'!H:H,'Point Totals by Grade-Gender'!A57,'Team Points Summary'!C:C)</f>
        <v>282</v>
      </c>
      <c r="C57">
        <f t="shared" si="0"/>
      </c>
      <c r="D57">
        <f>COUNTIF('Team Points Summary'!H:H,'Point Totals by Grade-Gender'!A57)</f>
        <v>1</v>
      </c>
    </row>
    <row r="58" spans="1:4" ht="12.75" hidden="1">
      <c r="A58" t="s">
        <v>42</v>
      </c>
      <c r="B58">
        <f>SUMIF('Team Points Summary'!H:H,'Point Totals by Grade-Gender'!A58,'Team Points Summary'!C:C)</f>
        <v>289</v>
      </c>
      <c r="C58">
        <f t="shared" si="0"/>
      </c>
      <c r="D58">
        <f>COUNTIF('Team Points Summary'!H:H,'Point Totals by Grade-Gender'!A58)</f>
        <v>1</v>
      </c>
    </row>
    <row r="59" spans="1:4" ht="12.75" hidden="1">
      <c r="A59" t="s">
        <v>113</v>
      </c>
      <c r="B59">
        <f>SUMIF('Team Points Summary'!H:H,'Point Totals by Grade-Gender'!A59,'Team Points Summary'!C:C)</f>
        <v>327</v>
      </c>
      <c r="C59">
        <f t="shared" si="0"/>
      </c>
      <c r="D59">
        <f>COUNTIF('Team Points Summary'!H:H,'Point Totals by Grade-Gender'!A59)</f>
        <v>1</v>
      </c>
    </row>
    <row r="60" spans="1:4" ht="12.75" hidden="1">
      <c r="A60" t="s">
        <v>305</v>
      </c>
      <c r="B60">
        <f>SUMIF('Team Points Summary'!H:H,'Point Totals by Grade-Gender'!A60,'Team Points Summary'!C:C)</f>
        <v>341</v>
      </c>
      <c r="C60">
        <f t="shared" si="0"/>
      </c>
      <c r="D60">
        <f>COUNTIF('Team Points Summary'!H:H,'Point Totals by Grade-Gender'!A60)</f>
        <v>1</v>
      </c>
    </row>
    <row r="61" spans="1:4" ht="12.75" hidden="1">
      <c r="A61" t="s">
        <v>621</v>
      </c>
      <c r="B61">
        <f>SUMIF('Team Points Summary'!H:H,'Point Totals by Grade-Gender'!A61,'Team Points Summary'!C:C)</f>
        <v>363</v>
      </c>
      <c r="C61">
        <f t="shared" si="0"/>
      </c>
      <c r="D61">
        <f>COUNTIF('Team Points Summary'!H:H,'Point Totals by Grade-Gender'!A61)</f>
        <v>1</v>
      </c>
    </row>
    <row r="62" spans="1:4" ht="12.75" hidden="1">
      <c r="A62" t="s">
        <v>306</v>
      </c>
      <c r="B62">
        <f>SUMIF('Team Points Summary'!H:H,'Point Totals by Grade-Gender'!A62,'Team Points Summary'!C:C)</f>
        <v>460</v>
      </c>
      <c r="C62">
        <f t="shared" si="0"/>
      </c>
      <c r="D62">
        <f>COUNTIF('Team Points Summary'!H:H,'Point Totals by Grade-Gender'!A62)</f>
        <v>1</v>
      </c>
    </row>
    <row r="63" spans="1:4" ht="12.75" hidden="1">
      <c r="A63" t="s">
        <v>136</v>
      </c>
      <c r="B63">
        <f>SUMIF('Team Points Summary'!H:H,'Point Totals by Grade-Gender'!A63,'Team Points Summary'!C:C)</f>
        <v>467</v>
      </c>
      <c r="C63">
        <f t="shared" si="0"/>
      </c>
      <c r="D63">
        <f>COUNTIF('Team Points Summary'!H:H,'Point Totals by Grade-Gender'!A63)</f>
        <v>1</v>
      </c>
    </row>
    <row r="64" spans="1:4" ht="12.75" hidden="1">
      <c r="A64" t="s">
        <v>307</v>
      </c>
      <c r="B64">
        <f>SUMIF('Team Points Summary'!H:H,'Point Totals by Grade-Gender'!A64,'Team Points Summary'!C:C)</f>
        <v>476</v>
      </c>
      <c r="C64">
        <f t="shared" si="0"/>
      </c>
      <c r="D64">
        <f>COUNTIF('Team Points Summary'!H:H,'Point Totals by Grade-Gender'!A64)</f>
        <v>1</v>
      </c>
    </row>
    <row r="65" spans="1:4" ht="12.75" hidden="1">
      <c r="A65" t="s">
        <v>425</v>
      </c>
      <c r="B65">
        <f>SUMIF('Team Points Summary'!H:H,'Point Totals by Grade-Gender'!A65,'Team Points Summary'!C:C)</f>
        <v>515</v>
      </c>
      <c r="C65">
        <f t="shared" si="0"/>
      </c>
      <c r="D65">
        <f>COUNTIF('Team Points Summary'!H:H,'Point Totals by Grade-Gender'!A65)</f>
        <v>1</v>
      </c>
    </row>
    <row r="66" ht="12.75">
      <c r="A66" s="13" t="s">
        <v>158</v>
      </c>
    </row>
    <row r="67" spans="1:5" ht="12.75">
      <c r="A67" s="11" t="s">
        <v>103</v>
      </c>
      <c r="B67">
        <f>SUM(B3:B65)</f>
        <v>32900</v>
      </c>
      <c r="E67">
        <f>SUMIF('Team Points Summary'!H:H,'Point Totals by Grade-Gender'!A67,'Team Points Summary'!C:C)</f>
        <v>32900</v>
      </c>
    </row>
    <row r="68" spans="1:4" ht="12.75">
      <c r="A68" s="8"/>
      <c r="B68" s="9"/>
      <c r="C68" s="9"/>
      <c r="D68" s="10"/>
    </row>
    <row r="69" spans="1:4" ht="12.75">
      <c r="A69" t="s">
        <v>15</v>
      </c>
      <c r="B69">
        <f>SUMIF('Team Points Summary'!H:H,'Point Totals by Grade-Gender'!A69,'Team Points Summary'!C:C)</f>
        <v>63</v>
      </c>
      <c r="C69">
        <f>IF(E$2=D69,RANK(B69,B$69:B$102,1),"")</f>
        <v>1</v>
      </c>
      <c r="D69">
        <f>COUNTIF('Team Points Summary'!H:H,'Point Totals by Grade-Gender'!A69)</f>
        <v>3</v>
      </c>
    </row>
    <row r="70" spans="1:4" ht="12.75">
      <c r="A70" t="s">
        <v>353</v>
      </c>
      <c r="B70">
        <f>SUMIF('Team Points Summary'!H:H,'Point Totals by Grade-Gender'!A70,'Team Points Summary'!C:C)</f>
        <v>97</v>
      </c>
      <c r="C70">
        <f aca="true" t="shared" si="1" ref="C70:C133">IF(E$2=D70,RANK(B70,B$69:B$102,1),"")</f>
        <v>2</v>
      </c>
      <c r="D70">
        <f>COUNTIF('Team Points Summary'!H:H,'Point Totals by Grade-Gender'!A70)</f>
        <v>3</v>
      </c>
    </row>
    <row r="71" spans="1:4" ht="12.75">
      <c r="A71" t="s">
        <v>454</v>
      </c>
      <c r="B71">
        <f>SUMIF('Team Points Summary'!H:H,'Point Totals by Grade-Gender'!A71,'Team Points Summary'!C:C)</f>
        <v>173</v>
      </c>
      <c r="C71">
        <f t="shared" si="1"/>
        <v>3</v>
      </c>
      <c r="D71">
        <f>COUNTIF('Team Points Summary'!H:H,'Point Totals by Grade-Gender'!A71)</f>
        <v>3</v>
      </c>
    </row>
    <row r="72" spans="1:4" ht="12.75">
      <c r="A72" t="s">
        <v>20</v>
      </c>
      <c r="B72">
        <f>SUMIF('Team Points Summary'!H:H,'Point Totals by Grade-Gender'!A72,'Team Points Summary'!C:C)</f>
        <v>208</v>
      </c>
      <c r="C72">
        <f t="shared" si="1"/>
        <v>4</v>
      </c>
      <c r="D72">
        <f>COUNTIF('Team Points Summary'!H:H,'Point Totals by Grade-Gender'!A72)</f>
        <v>3</v>
      </c>
    </row>
    <row r="73" spans="1:4" ht="12.75">
      <c r="A73" t="s">
        <v>12</v>
      </c>
      <c r="B73">
        <f>SUMIF('Team Points Summary'!H:H,'Point Totals by Grade-Gender'!A73,'Team Points Summary'!C:C)</f>
        <v>216</v>
      </c>
      <c r="C73">
        <f t="shared" si="1"/>
        <v>5</v>
      </c>
      <c r="D73">
        <f>COUNTIF('Team Points Summary'!H:H,'Point Totals by Grade-Gender'!A73)</f>
        <v>3</v>
      </c>
    </row>
    <row r="74" spans="1:4" ht="12.75">
      <c r="A74" t="s">
        <v>355</v>
      </c>
      <c r="B74">
        <f>SUMIF('Team Points Summary'!H:H,'Point Totals by Grade-Gender'!A74,'Team Points Summary'!C:C)</f>
        <v>279</v>
      </c>
      <c r="C74">
        <f t="shared" si="1"/>
        <v>6</v>
      </c>
      <c r="D74">
        <f>COUNTIF('Team Points Summary'!H:H,'Point Totals by Grade-Gender'!A74)</f>
        <v>3</v>
      </c>
    </row>
    <row r="75" spans="1:4" ht="12.75">
      <c r="A75" t="s">
        <v>22</v>
      </c>
      <c r="B75">
        <f>SUMIF('Team Points Summary'!H:H,'Point Totals by Grade-Gender'!A75,'Team Points Summary'!C:C)</f>
        <v>357</v>
      </c>
      <c r="C75">
        <f t="shared" si="1"/>
        <v>7</v>
      </c>
      <c r="D75">
        <f>COUNTIF('Team Points Summary'!H:H,'Point Totals by Grade-Gender'!A75)</f>
        <v>3</v>
      </c>
    </row>
    <row r="76" spans="1:4" ht="12.75">
      <c r="A76" t="s">
        <v>10</v>
      </c>
      <c r="B76">
        <f>SUMIF('Team Points Summary'!H:H,'Point Totals by Grade-Gender'!A76,'Team Points Summary'!C:C)</f>
        <v>400</v>
      </c>
      <c r="C76">
        <f t="shared" si="1"/>
        <v>8</v>
      </c>
      <c r="D76">
        <f>COUNTIF('Team Points Summary'!H:H,'Point Totals by Grade-Gender'!A76)</f>
        <v>3</v>
      </c>
    </row>
    <row r="77" spans="1:4" ht="12.75">
      <c r="A77" t="s">
        <v>172</v>
      </c>
      <c r="B77">
        <f>SUMIF('Team Points Summary'!H:H,'Point Totals by Grade-Gender'!A77,'Team Points Summary'!C:C)</f>
        <v>404</v>
      </c>
      <c r="C77">
        <f t="shared" si="1"/>
        <v>9</v>
      </c>
      <c r="D77">
        <f>COUNTIF('Team Points Summary'!H:H,'Point Totals by Grade-Gender'!A77)</f>
        <v>3</v>
      </c>
    </row>
    <row r="78" spans="1:4" ht="12.75">
      <c r="A78" t="s">
        <v>19</v>
      </c>
      <c r="B78">
        <f>SUMIF('Team Points Summary'!H:H,'Point Totals by Grade-Gender'!A78,'Team Points Summary'!C:C)</f>
        <v>490</v>
      </c>
      <c r="C78">
        <f t="shared" si="1"/>
        <v>10</v>
      </c>
      <c r="D78">
        <f>COUNTIF('Team Points Summary'!H:H,'Point Totals by Grade-Gender'!A78)</f>
        <v>3</v>
      </c>
    </row>
    <row r="79" spans="1:4" ht="12.75" hidden="1">
      <c r="A79" t="s">
        <v>455</v>
      </c>
      <c r="B79">
        <f>SUMIF('Team Points Summary'!H:H,'Point Totals by Grade-Gender'!A79,'Team Points Summary'!C:C)</f>
        <v>513</v>
      </c>
      <c r="C79">
        <f t="shared" si="1"/>
        <v>11</v>
      </c>
      <c r="D79">
        <f>COUNTIF('Team Points Summary'!H:H,'Point Totals by Grade-Gender'!A79)</f>
        <v>3</v>
      </c>
    </row>
    <row r="80" spans="1:4" ht="12.75" hidden="1">
      <c r="A80" t="s">
        <v>16</v>
      </c>
      <c r="B80">
        <f>SUMIF('Team Points Summary'!H:H,'Point Totals by Grade-Gender'!A80,'Team Points Summary'!C:C)</f>
        <v>525</v>
      </c>
      <c r="C80">
        <f t="shared" si="1"/>
        <v>12</v>
      </c>
      <c r="D80">
        <f>COUNTIF('Team Points Summary'!H:H,'Point Totals by Grade-Gender'!A80)</f>
        <v>3</v>
      </c>
    </row>
    <row r="81" spans="1:4" ht="12.75" hidden="1">
      <c r="A81" t="s">
        <v>352</v>
      </c>
      <c r="B81">
        <f>SUMIF('Team Points Summary'!H:H,'Point Totals by Grade-Gender'!A81,'Team Points Summary'!C:C)</f>
        <v>592</v>
      </c>
      <c r="C81">
        <f t="shared" si="1"/>
        <v>13</v>
      </c>
      <c r="D81">
        <f>COUNTIF('Team Points Summary'!H:H,'Point Totals by Grade-Gender'!A81)</f>
        <v>3</v>
      </c>
    </row>
    <row r="82" spans="1:4" ht="12.75" hidden="1">
      <c r="A82" t="s">
        <v>13</v>
      </c>
      <c r="B82">
        <f>SUMIF('Team Points Summary'!H:H,'Point Totals by Grade-Gender'!A82,'Team Points Summary'!C:C)</f>
        <v>706</v>
      </c>
      <c r="C82">
        <f t="shared" si="1"/>
        <v>14</v>
      </c>
      <c r="D82">
        <f>COUNTIF('Team Points Summary'!H:H,'Point Totals by Grade-Gender'!A82)</f>
        <v>3</v>
      </c>
    </row>
    <row r="83" spans="1:4" ht="12.75" hidden="1">
      <c r="A83" t="s">
        <v>468</v>
      </c>
      <c r="B83">
        <f>SUMIF('Team Points Summary'!H:H,'Point Totals by Grade-Gender'!A83,'Team Points Summary'!C:C)</f>
        <v>715</v>
      </c>
      <c r="C83">
        <f t="shared" si="1"/>
        <v>15</v>
      </c>
      <c r="D83">
        <f>COUNTIF('Team Points Summary'!H:H,'Point Totals by Grade-Gender'!A83)</f>
        <v>3</v>
      </c>
    </row>
    <row r="84" spans="1:4" ht="12.75" hidden="1">
      <c r="A84" t="s">
        <v>11</v>
      </c>
      <c r="B84">
        <f>SUMIF('Team Points Summary'!H:H,'Point Totals by Grade-Gender'!A84,'Team Points Summary'!C:C)</f>
        <v>791</v>
      </c>
      <c r="C84">
        <f t="shared" si="1"/>
        <v>16</v>
      </c>
      <c r="D84">
        <f>COUNTIF('Team Points Summary'!H:H,'Point Totals by Grade-Gender'!A84)</f>
        <v>3</v>
      </c>
    </row>
    <row r="85" spans="1:4" ht="12.75" hidden="1">
      <c r="A85" t="s">
        <v>297</v>
      </c>
      <c r="B85">
        <f>SUMIF('Team Points Summary'!H:H,'Point Totals by Grade-Gender'!A85,'Team Points Summary'!C:C)</f>
        <v>823</v>
      </c>
      <c r="C85">
        <f t="shared" si="1"/>
        <v>17</v>
      </c>
      <c r="D85">
        <f>COUNTIF('Team Points Summary'!H:H,'Point Totals by Grade-Gender'!A85)</f>
        <v>3</v>
      </c>
    </row>
    <row r="86" spans="1:4" ht="12.75" hidden="1">
      <c r="A86" t="s">
        <v>25</v>
      </c>
      <c r="B86">
        <f>SUMIF('Team Points Summary'!H:H,'Point Totals by Grade-Gender'!A86,'Team Points Summary'!C:C)</f>
        <v>832</v>
      </c>
      <c r="C86">
        <f t="shared" si="1"/>
        <v>18</v>
      </c>
      <c r="D86">
        <f>COUNTIF('Team Points Summary'!H:H,'Point Totals by Grade-Gender'!A86)</f>
        <v>3</v>
      </c>
    </row>
    <row r="87" spans="1:4" ht="12.75" hidden="1">
      <c r="A87" t="s">
        <v>14</v>
      </c>
      <c r="B87">
        <f>SUMIF('Team Points Summary'!H:H,'Point Totals by Grade-Gender'!A87,'Team Points Summary'!C:C)</f>
        <v>856</v>
      </c>
      <c r="C87">
        <f t="shared" si="1"/>
        <v>19</v>
      </c>
      <c r="D87">
        <f>COUNTIF('Team Points Summary'!H:H,'Point Totals by Grade-Gender'!A87)</f>
        <v>3</v>
      </c>
    </row>
    <row r="88" spans="1:4" ht="12.75" hidden="1">
      <c r="A88" t="s">
        <v>23</v>
      </c>
      <c r="B88">
        <f>SUMIF('Team Points Summary'!H:H,'Point Totals by Grade-Gender'!A88,'Team Points Summary'!C:C)</f>
        <v>863</v>
      </c>
      <c r="C88">
        <f t="shared" si="1"/>
        <v>20</v>
      </c>
      <c r="D88">
        <f>COUNTIF('Team Points Summary'!H:H,'Point Totals by Grade-Gender'!A88)</f>
        <v>3</v>
      </c>
    </row>
    <row r="89" spans="1:4" ht="12.75" hidden="1">
      <c r="A89" t="s">
        <v>8</v>
      </c>
      <c r="B89">
        <f>SUMIF('Team Points Summary'!H:H,'Point Totals by Grade-Gender'!A89,'Team Points Summary'!C:C)</f>
        <v>921</v>
      </c>
      <c r="C89">
        <f t="shared" si="1"/>
        <v>21</v>
      </c>
      <c r="D89">
        <f>COUNTIF('Team Points Summary'!H:H,'Point Totals by Grade-Gender'!A89)</f>
        <v>3</v>
      </c>
    </row>
    <row r="90" spans="1:4" ht="12.75" hidden="1">
      <c r="A90" t="s">
        <v>17</v>
      </c>
      <c r="B90">
        <f>SUMIF('Team Points Summary'!H:H,'Point Totals by Grade-Gender'!A90,'Team Points Summary'!C:C)</f>
        <v>1067</v>
      </c>
      <c r="C90">
        <f t="shared" si="1"/>
        <v>22</v>
      </c>
      <c r="D90">
        <f>COUNTIF('Team Points Summary'!H:H,'Point Totals by Grade-Gender'!A90)</f>
        <v>3</v>
      </c>
    </row>
    <row r="91" spans="1:4" ht="12.75" hidden="1">
      <c r="A91" t="s">
        <v>197</v>
      </c>
      <c r="B91">
        <f>SUMIF('Team Points Summary'!H:H,'Point Totals by Grade-Gender'!A91,'Team Points Summary'!C:C)</f>
        <v>1114</v>
      </c>
      <c r="C91">
        <f t="shared" si="1"/>
        <v>23</v>
      </c>
      <c r="D91">
        <f>COUNTIF('Team Points Summary'!H:H,'Point Totals by Grade-Gender'!A91)</f>
        <v>3</v>
      </c>
    </row>
    <row r="92" spans="1:4" ht="12.75" hidden="1">
      <c r="A92" t="s">
        <v>443</v>
      </c>
      <c r="B92">
        <f>SUMIF('Team Points Summary'!H:H,'Point Totals by Grade-Gender'!A92,'Team Points Summary'!C:C)</f>
        <v>1193</v>
      </c>
      <c r="C92">
        <f t="shared" si="1"/>
        <v>24</v>
      </c>
      <c r="D92">
        <f>COUNTIF('Team Points Summary'!H:H,'Point Totals by Grade-Gender'!A92)</f>
        <v>3</v>
      </c>
    </row>
    <row r="93" spans="1:4" ht="12.75" hidden="1">
      <c r="A93" t="s">
        <v>456</v>
      </c>
      <c r="B93">
        <f>SUMIF('Team Points Summary'!H:H,'Point Totals by Grade-Gender'!A93,'Team Points Summary'!C:C)</f>
        <v>1250</v>
      </c>
      <c r="C93">
        <f t="shared" si="1"/>
        <v>25</v>
      </c>
      <c r="D93">
        <f>COUNTIF('Team Points Summary'!H:H,'Point Totals by Grade-Gender'!A93)</f>
        <v>3</v>
      </c>
    </row>
    <row r="94" spans="1:4" ht="12.75" hidden="1">
      <c r="A94" t="s">
        <v>292</v>
      </c>
      <c r="B94">
        <f>SUMIF('Team Points Summary'!H:H,'Point Totals by Grade-Gender'!A94,'Team Points Summary'!C:C)</f>
        <v>1299</v>
      </c>
      <c r="C94">
        <f t="shared" si="1"/>
        <v>26</v>
      </c>
      <c r="D94">
        <f>COUNTIF('Team Points Summary'!H:H,'Point Totals by Grade-Gender'!A94)</f>
        <v>3</v>
      </c>
    </row>
    <row r="95" spans="1:4" ht="12.75" hidden="1">
      <c r="A95" t="s">
        <v>24</v>
      </c>
      <c r="B95">
        <f>SUMIF('Team Points Summary'!H:H,'Point Totals by Grade-Gender'!A95,'Team Points Summary'!C:C)</f>
        <v>1303</v>
      </c>
      <c r="C95">
        <f t="shared" si="1"/>
        <v>27</v>
      </c>
      <c r="D95">
        <f>COUNTIF('Team Points Summary'!H:H,'Point Totals by Grade-Gender'!A95)</f>
        <v>3</v>
      </c>
    </row>
    <row r="96" spans="1:4" ht="12.75" hidden="1">
      <c r="A96" t="s">
        <v>128</v>
      </c>
      <c r="B96">
        <f>SUMIF('Team Points Summary'!H:H,'Point Totals by Grade-Gender'!A96,'Team Points Summary'!C:C)</f>
        <v>1455</v>
      </c>
      <c r="C96">
        <f t="shared" si="1"/>
        <v>28</v>
      </c>
      <c r="D96">
        <f>COUNTIF('Team Points Summary'!H:H,'Point Totals by Grade-Gender'!A96)</f>
        <v>3</v>
      </c>
    </row>
    <row r="97" spans="1:4" ht="12.75" hidden="1">
      <c r="A97" t="s">
        <v>461</v>
      </c>
      <c r="B97">
        <f>SUMIF('Team Points Summary'!H:H,'Point Totals by Grade-Gender'!A97,'Team Points Summary'!C:C)</f>
        <v>1492</v>
      </c>
      <c r="C97">
        <f t="shared" si="1"/>
        <v>29</v>
      </c>
      <c r="D97">
        <f>COUNTIF('Team Points Summary'!H:H,'Point Totals by Grade-Gender'!A97)</f>
        <v>3</v>
      </c>
    </row>
    <row r="98" spans="1:4" ht="12.75" hidden="1">
      <c r="A98" t="s">
        <v>298</v>
      </c>
      <c r="B98">
        <f>SUMIF('Team Points Summary'!H:H,'Point Totals by Grade-Gender'!A98,'Team Points Summary'!C:C)</f>
        <v>1511</v>
      </c>
      <c r="C98">
        <f t="shared" si="1"/>
        <v>30</v>
      </c>
      <c r="D98">
        <f>COUNTIF('Team Points Summary'!H:H,'Point Totals by Grade-Gender'!A98)</f>
        <v>3</v>
      </c>
    </row>
    <row r="99" spans="1:4" ht="12.75" hidden="1">
      <c r="A99" t="s">
        <v>18</v>
      </c>
      <c r="B99">
        <f>SUMIF('Team Points Summary'!H:H,'Point Totals by Grade-Gender'!A99,'Team Points Summary'!C:C)</f>
        <v>1531</v>
      </c>
      <c r="C99">
        <f t="shared" si="1"/>
        <v>31</v>
      </c>
      <c r="D99">
        <f>COUNTIF('Team Points Summary'!H:H,'Point Totals by Grade-Gender'!A99)</f>
        <v>3</v>
      </c>
    </row>
    <row r="100" spans="1:4" ht="12.75" hidden="1">
      <c r="A100" t="s">
        <v>127</v>
      </c>
      <c r="B100">
        <f>SUMIF('Team Points Summary'!H:H,'Point Totals by Grade-Gender'!A100,'Team Points Summary'!C:C)</f>
        <v>1578</v>
      </c>
      <c r="C100">
        <f t="shared" si="1"/>
        <v>32</v>
      </c>
      <c r="D100">
        <f>COUNTIF('Team Points Summary'!H:H,'Point Totals by Grade-Gender'!A100)</f>
        <v>3</v>
      </c>
    </row>
    <row r="101" spans="1:4" ht="12.75" hidden="1">
      <c r="A101" t="s">
        <v>465</v>
      </c>
      <c r="B101">
        <f>SUMIF('Team Points Summary'!H:H,'Point Totals by Grade-Gender'!A101,'Team Points Summary'!C:C)</f>
        <v>1608</v>
      </c>
      <c r="C101">
        <f t="shared" si="1"/>
        <v>33</v>
      </c>
      <c r="D101">
        <f>COUNTIF('Team Points Summary'!H:H,'Point Totals by Grade-Gender'!A101)</f>
        <v>3</v>
      </c>
    </row>
    <row r="102" spans="1:4" ht="12.75" hidden="1">
      <c r="A102" t="s">
        <v>129</v>
      </c>
      <c r="B102">
        <f>SUMIF('Team Points Summary'!H:H,'Point Totals by Grade-Gender'!A102,'Team Points Summary'!C:C)</f>
        <v>1631</v>
      </c>
      <c r="C102">
        <f t="shared" si="1"/>
        <v>34</v>
      </c>
      <c r="D102">
        <f>COUNTIF('Team Points Summary'!H:H,'Point Totals by Grade-Gender'!A102)</f>
        <v>3</v>
      </c>
    </row>
    <row r="103" spans="1:4" ht="12.75" hidden="1">
      <c r="A103" t="s">
        <v>111</v>
      </c>
      <c r="B103">
        <f>SUMIF('Team Points Summary'!H:H,'Point Totals by Grade-Gender'!A103,'Team Points Summary'!C:C)</f>
        <v>170</v>
      </c>
      <c r="C103">
        <f t="shared" si="1"/>
      </c>
      <c r="D103">
        <f>COUNTIF('Team Points Summary'!H:H,'Point Totals by Grade-Gender'!A103)</f>
        <v>2</v>
      </c>
    </row>
    <row r="104" spans="1:4" ht="12.75" hidden="1">
      <c r="A104" t="s">
        <v>26</v>
      </c>
      <c r="B104">
        <f>SUMIF('Team Points Summary'!H:H,'Point Totals by Grade-Gender'!A104,'Team Points Summary'!C:C)</f>
        <v>191</v>
      </c>
      <c r="C104">
        <f t="shared" si="1"/>
      </c>
      <c r="D104">
        <f>COUNTIF('Team Points Summary'!H:H,'Point Totals by Grade-Gender'!A104)</f>
        <v>2</v>
      </c>
    </row>
    <row r="105" spans="1:4" ht="12.75" hidden="1">
      <c r="A105" t="s">
        <v>125</v>
      </c>
      <c r="B105">
        <f>SUMIF('Team Points Summary'!H:H,'Point Totals by Grade-Gender'!A105,'Team Points Summary'!C:C)</f>
        <v>192</v>
      </c>
      <c r="C105">
        <f t="shared" si="1"/>
      </c>
      <c r="D105">
        <f>COUNTIF('Team Points Summary'!H:H,'Point Totals by Grade-Gender'!A105)</f>
        <v>2</v>
      </c>
    </row>
    <row r="106" spans="1:4" ht="12.75" hidden="1">
      <c r="A106" t="s">
        <v>301</v>
      </c>
      <c r="B106">
        <f>SUMIF('Team Points Summary'!H:H,'Point Totals by Grade-Gender'!A106,'Team Points Summary'!C:C)</f>
        <v>342</v>
      </c>
      <c r="C106">
        <f t="shared" si="1"/>
      </c>
      <c r="D106">
        <f>COUNTIF('Team Points Summary'!H:H,'Point Totals by Grade-Gender'!A106)</f>
        <v>2</v>
      </c>
    </row>
    <row r="107" spans="1:4" ht="12.75" hidden="1">
      <c r="A107" t="s">
        <v>122</v>
      </c>
      <c r="B107">
        <f>SUMIF('Team Points Summary'!H:H,'Point Totals by Grade-Gender'!A107,'Team Points Summary'!C:C)</f>
        <v>378</v>
      </c>
      <c r="C107">
        <f t="shared" si="1"/>
      </c>
      <c r="D107">
        <f>COUNTIF('Team Points Summary'!H:H,'Point Totals by Grade-Gender'!A107)</f>
        <v>2</v>
      </c>
    </row>
    <row r="108" spans="1:4" ht="12.75" hidden="1">
      <c r="A108" t="s">
        <v>296</v>
      </c>
      <c r="B108">
        <f>SUMIF('Team Points Summary'!H:H,'Point Totals by Grade-Gender'!A108,'Team Points Summary'!C:C)</f>
        <v>391</v>
      </c>
      <c r="C108">
        <f t="shared" si="1"/>
      </c>
      <c r="D108">
        <f>COUNTIF('Team Points Summary'!H:H,'Point Totals by Grade-Gender'!A108)</f>
        <v>2</v>
      </c>
    </row>
    <row r="109" spans="1:4" ht="12.75" hidden="1">
      <c r="A109" t="s">
        <v>354</v>
      </c>
      <c r="B109">
        <f>SUMIF('Team Points Summary'!H:H,'Point Totals by Grade-Gender'!A109,'Team Points Summary'!C:C)</f>
        <v>449</v>
      </c>
      <c r="C109">
        <f t="shared" si="1"/>
      </c>
      <c r="D109">
        <f>COUNTIF('Team Points Summary'!H:H,'Point Totals by Grade-Gender'!A109)</f>
        <v>2</v>
      </c>
    </row>
    <row r="110" spans="1:4" ht="12.75" hidden="1">
      <c r="A110" t="s">
        <v>457</v>
      </c>
      <c r="B110">
        <f>SUMIF('Team Points Summary'!H:H,'Point Totals by Grade-Gender'!A110,'Team Points Summary'!C:C)</f>
        <v>455</v>
      </c>
      <c r="C110">
        <f t="shared" si="1"/>
      </c>
      <c r="D110">
        <f>COUNTIF('Team Points Summary'!H:H,'Point Totals by Grade-Gender'!A110)</f>
        <v>2</v>
      </c>
    </row>
    <row r="111" spans="1:4" ht="12.75" hidden="1">
      <c r="A111" t="s">
        <v>126</v>
      </c>
      <c r="B111">
        <f>SUMIF('Team Points Summary'!H:H,'Point Totals by Grade-Gender'!A111,'Team Points Summary'!C:C)</f>
        <v>464</v>
      </c>
      <c r="C111">
        <f t="shared" si="1"/>
      </c>
      <c r="D111">
        <f>COUNTIF('Team Points Summary'!H:H,'Point Totals by Grade-Gender'!A111)</f>
        <v>2</v>
      </c>
    </row>
    <row r="112" spans="1:4" ht="12.75" hidden="1">
      <c r="A112" t="s">
        <v>121</v>
      </c>
      <c r="B112">
        <f>SUMIF('Team Points Summary'!H:H,'Point Totals by Grade-Gender'!A112,'Team Points Summary'!C:C)</f>
        <v>524</v>
      </c>
      <c r="C112">
        <f t="shared" si="1"/>
      </c>
      <c r="D112">
        <f>COUNTIF('Team Points Summary'!H:H,'Point Totals by Grade-Gender'!A112)</f>
        <v>2</v>
      </c>
    </row>
    <row r="113" spans="1:4" ht="12.75" hidden="1">
      <c r="A113" t="s">
        <v>447</v>
      </c>
      <c r="B113">
        <f>SUMIF('Team Points Summary'!H:H,'Point Totals by Grade-Gender'!A113,'Team Points Summary'!C:C)</f>
        <v>559</v>
      </c>
      <c r="C113">
        <f t="shared" si="1"/>
      </c>
      <c r="D113">
        <f>COUNTIF('Team Points Summary'!H:H,'Point Totals by Grade-Gender'!A113)</f>
        <v>2</v>
      </c>
    </row>
    <row r="114" spans="1:4" ht="12.75" hidden="1">
      <c r="A114" t="s">
        <v>466</v>
      </c>
      <c r="B114">
        <f>SUMIF('Team Points Summary'!H:H,'Point Totals by Grade-Gender'!A114,'Team Points Summary'!C:C)</f>
        <v>613</v>
      </c>
      <c r="C114">
        <f t="shared" si="1"/>
      </c>
      <c r="D114">
        <f>COUNTIF('Team Points Summary'!H:H,'Point Totals by Grade-Gender'!A114)</f>
        <v>2</v>
      </c>
    </row>
    <row r="115" spans="1:4" ht="12.75" hidden="1">
      <c r="A115" t="s">
        <v>302</v>
      </c>
      <c r="B115">
        <f>SUMIF('Team Points Summary'!H:H,'Point Totals by Grade-Gender'!A115,'Team Points Summary'!C:C)</f>
        <v>670</v>
      </c>
      <c r="C115">
        <f t="shared" si="1"/>
      </c>
      <c r="D115">
        <f>COUNTIF('Team Points Summary'!H:H,'Point Totals by Grade-Gender'!A115)</f>
        <v>2</v>
      </c>
    </row>
    <row r="116" spans="1:4" ht="12.75" hidden="1">
      <c r="A116" t="s">
        <v>469</v>
      </c>
      <c r="B116">
        <f>SUMIF('Team Points Summary'!H:H,'Point Totals by Grade-Gender'!A116,'Team Points Summary'!C:C)</f>
        <v>711</v>
      </c>
      <c r="C116">
        <f t="shared" si="1"/>
      </c>
      <c r="D116">
        <f>COUNTIF('Team Points Summary'!H:H,'Point Totals by Grade-Gender'!A116)</f>
        <v>2</v>
      </c>
    </row>
    <row r="117" spans="1:4" ht="12.75" hidden="1">
      <c r="A117" t="s">
        <v>9</v>
      </c>
      <c r="B117">
        <f>SUMIF('Team Points Summary'!H:H,'Point Totals by Grade-Gender'!A117,'Team Points Summary'!C:C)</f>
        <v>721</v>
      </c>
      <c r="C117">
        <f t="shared" si="1"/>
      </c>
      <c r="D117">
        <f>COUNTIF('Team Points Summary'!H:H,'Point Totals by Grade-Gender'!A117)</f>
        <v>2</v>
      </c>
    </row>
    <row r="118" spans="1:4" ht="12.75" hidden="1">
      <c r="A118" t="s">
        <v>123</v>
      </c>
      <c r="B118">
        <f>SUMIF('Team Points Summary'!H:H,'Point Totals by Grade-Gender'!A118,'Team Points Summary'!C:C)</f>
        <v>745</v>
      </c>
      <c r="C118">
        <f t="shared" si="1"/>
      </c>
      <c r="D118">
        <f>COUNTIF('Team Points Summary'!H:H,'Point Totals by Grade-Gender'!A118)</f>
        <v>2</v>
      </c>
    </row>
    <row r="119" spans="1:4" ht="12.75" hidden="1">
      <c r="A119" t="s">
        <v>294</v>
      </c>
      <c r="B119">
        <f>SUMIF('Team Points Summary'!H:H,'Point Totals by Grade-Gender'!A119,'Team Points Summary'!C:C)</f>
        <v>747</v>
      </c>
      <c r="C119">
        <f t="shared" si="1"/>
      </c>
      <c r="D119">
        <f>COUNTIF('Team Points Summary'!H:H,'Point Totals by Grade-Gender'!A119)</f>
        <v>2</v>
      </c>
    </row>
    <row r="120" spans="1:4" ht="12.75" hidden="1">
      <c r="A120" t="s">
        <v>458</v>
      </c>
      <c r="B120">
        <f>SUMIF('Team Points Summary'!H:H,'Point Totals by Grade-Gender'!A120,'Team Points Summary'!C:C)</f>
        <v>853</v>
      </c>
      <c r="C120">
        <f t="shared" si="1"/>
      </c>
      <c r="D120">
        <f>COUNTIF('Team Points Summary'!H:H,'Point Totals by Grade-Gender'!A120)</f>
        <v>2</v>
      </c>
    </row>
    <row r="121" spans="1:4" ht="12.75" hidden="1">
      <c r="A121" t="s">
        <v>442</v>
      </c>
      <c r="B121">
        <f>SUMIF('Team Points Summary'!H:H,'Point Totals by Grade-Gender'!A121,'Team Points Summary'!C:C)</f>
        <v>882</v>
      </c>
      <c r="C121">
        <f t="shared" si="1"/>
      </c>
      <c r="D121">
        <f>COUNTIF('Team Points Summary'!H:H,'Point Totals by Grade-Gender'!A121)</f>
        <v>2</v>
      </c>
    </row>
    <row r="122" spans="1:4" ht="12.75" hidden="1">
      <c r="A122" t="s">
        <v>444</v>
      </c>
      <c r="B122">
        <f>SUMIF('Team Points Summary'!H:H,'Point Totals by Grade-Gender'!A122,'Team Points Summary'!C:C)</f>
        <v>919</v>
      </c>
      <c r="C122">
        <f t="shared" si="1"/>
      </c>
      <c r="D122">
        <f>COUNTIF('Team Points Summary'!H:H,'Point Totals by Grade-Gender'!A122)</f>
        <v>2</v>
      </c>
    </row>
    <row r="123" spans="1:4" ht="12.75" hidden="1">
      <c r="A123" t="s">
        <v>464</v>
      </c>
      <c r="B123">
        <f>SUMIF('Team Points Summary'!H:H,'Point Totals by Grade-Gender'!A123,'Team Points Summary'!C:C)</f>
        <v>990</v>
      </c>
      <c r="C123">
        <f t="shared" si="1"/>
      </c>
      <c r="D123">
        <f>COUNTIF('Team Points Summary'!H:H,'Point Totals by Grade-Gender'!A123)</f>
        <v>2</v>
      </c>
    </row>
    <row r="124" spans="1:4" ht="12.75" hidden="1">
      <c r="A124" t="s">
        <v>124</v>
      </c>
      <c r="B124">
        <f>SUMIF('Team Points Summary'!H:H,'Point Totals by Grade-Gender'!A124,'Team Points Summary'!C:C)</f>
        <v>1036</v>
      </c>
      <c r="C124">
        <f t="shared" si="1"/>
      </c>
      <c r="D124">
        <f>COUNTIF('Team Points Summary'!H:H,'Point Totals by Grade-Gender'!A124)</f>
        <v>2</v>
      </c>
    </row>
    <row r="125" spans="1:4" ht="12.75" hidden="1">
      <c r="A125" t="s">
        <v>467</v>
      </c>
      <c r="B125">
        <f>SUMIF('Team Points Summary'!H:H,'Point Totals by Grade-Gender'!A125,'Team Points Summary'!C:C)</f>
        <v>1083</v>
      </c>
      <c r="C125">
        <f t="shared" si="1"/>
      </c>
      <c r="D125">
        <f>COUNTIF('Team Points Summary'!H:H,'Point Totals by Grade-Gender'!A125)</f>
        <v>2</v>
      </c>
    </row>
    <row r="126" spans="1:4" ht="12.75" hidden="1">
      <c r="A126" t="s">
        <v>299</v>
      </c>
      <c r="B126">
        <f>SUMIF('Team Points Summary'!H:H,'Point Totals by Grade-Gender'!A126,'Team Points Summary'!C:C)</f>
        <v>1141</v>
      </c>
      <c r="C126">
        <f t="shared" si="1"/>
      </c>
      <c r="D126">
        <f>COUNTIF('Team Points Summary'!H:H,'Point Totals by Grade-Gender'!A126)</f>
        <v>2</v>
      </c>
    </row>
    <row r="127" spans="1:4" ht="12.75" hidden="1">
      <c r="A127" t="s">
        <v>459</v>
      </c>
      <c r="B127">
        <f>SUMIF('Team Points Summary'!H:H,'Point Totals by Grade-Gender'!A127,'Team Points Summary'!C:C)</f>
        <v>1155</v>
      </c>
      <c r="C127">
        <f t="shared" si="1"/>
      </c>
      <c r="D127">
        <f>COUNTIF('Team Points Summary'!H:H,'Point Totals by Grade-Gender'!A127)</f>
        <v>2</v>
      </c>
    </row>
    <row r="128" spans="1:4" ht="12.75" hidden="1">
      <c r="A128" t="s">
        <v>452</v>
      </c>
      <c r="B128">
        <f>SUMIF('Team Points Summary'!H:H,'Point Totals by Grade-Gender'!A128,'Team Points Summary'!C:C)</f>
        <v>1226</v>
      </c>
      <c r="C128">
        <f t="shared" si="1"/>
      </c>
      <c r="D128">
        <f>COUNTIF('Team Points Summary'!H:H,'Point Totals by Grade-Gender'!A128)</f>
        <v>2</v>
      </c>
    </row>
    <row r="129" spans="1:4" ht="12.75" hidden="1">
      <c r="A129" t="s">
        <v>448</v>
      </c>
      <c r="B129">
        <f>SUMIF('Team Points Summary'!H:H,'Point Totals by Grade-Gender'!A129,'Team Points Summary'!C:C)</f>
        <v>1238</v>
      </c>
      <c r="C129">
        <f t="shared" si="1"/>
      </c>
      <c r="D129">
        <f>COUNTIF('Team Points Summary'!H:H,'Point Totals by Grade-Gender'!A129)</f>
        <v>2</v>
      </c>
    </row>
    <row r="130" spans="1:4" ht="12.75" hidden="1">
      <c r="A130" t="s">
        <v>460</v>
      </c>
      <c r="B130">
        <f>SUMIF('Team Points Summary'!H:H,'Point Totals by Grade-Gender'!A130,'Team Points Summary'!C:C)</f>
        <v>1327</v>
      </c>
      <c r="C130">
        <f t="shared" si="1"/>
      </c>
      <c r="D130">
        <f>COUNTIF('Team Points Summary'!H:H,'Point Totals by Grade-Gender'!A130)</f>
        <v>2</v>
      </c>
    </row>
    <row r="131" spans="1:4" ht="12.75" hidden="1">
      <c r="A131" t="s">
        <v>293</v>
      </c>
      <c r="B131">
        <f>SUMIF('Team Points Summary'!H:H,'Point Totals by Grade-Gender'!A131,'Team Points Summary'!C:C)</f>
        <v>1356</v>
      </c>
      <c r="C131">
        <f t="shared" si="1"/>
      </c>
      <c r="D131">
        <f>COUNTIF('Team Points Summary'!H:H,'Point Totals by Grade-Gender'!A131)</f>
        <v>2</v>
      </c>
    </row>
    <row r="132" spans="1:4" ht="12.75" hidden="1">
      <c r="A132" t="s">
        <v>463</v>
      </c>
      <c r="B132">
        <f>SUMIF('Team Points Summary'!H:H,'Point Totals by Grade-Gender'!A132,'Team Points Summary'!C:C)</f>
        <v>113</v>
      </c>
      <c r="C132">
        <f t="shared" si="1"/>
      </c>
      <c r="D132">
        <f>COUNTIF('Team Points Summary'!H:H,'Point Totals by Grade-Gender'!A132)</f>
        <v>1</v>
      </c>
    </row>
    <row r="133" spans="1:4" ht="12.75" hidden="1">
      <c r="A133" t="s">
        <v>21</v>
      </c>
      <c r="B133">
        <f>SUMIF('Team Points Summary'!H:H,'Point Totals by Grade-Gender'!A133,'Team Points Summary'!C:C)</f>
        <v>233</v>
      </c>
      <c r="C133">
        <f t="shared" si="1"/>
      </c>
      <c r="D133">
        <f>COUNTIF('Team Points Summary'!H:H,'Point Totals by Grade-Gender'!A133)</f>
        <v>1</v>
      </c>
    </row>
    <row r="134" spans="1:4" ht="12.75" hidden="1">
      <c r="A134" t="s">
        <v>630</v>
      </c>
      <c r="B134">
        <f>SUMIF('Team Points Summary'!H:H,'Point Totals by Grade-Gender'!A134,'Team Points Summary'!C:C)</f>
        <v>234</v>
      </c>
      <c r="C134">
        <f aca="true" t="shared" si="2" ref="C134:C151">IF(E$2=D134,RANK(B134,B$69:B$102,1),"")</f>
      </c>
      <c r="D134">
        <f>COUNTIF('Team Points Summary'!H:H,'Point Totals by Grade-Gender'!A134)</f>
        <v>1</v>
      </c>
    </row>
    <row r="135" spans="1:4" ht="12.75" hidden="1">
      <c r="A135" t="s">
        <v>291</v>
      </c>
      <c r="B135">
        <f>SUMIF('Team Points Summary'!H:H,'Point Totals by Grade-Gender'!A135,'Team Points Summary'!C:C)</f>
        <v>263</v>
      </c>
      <c r="C135">
        <f t="shared" si="2"/>
      </c>
      <c r="D135">
        <f>COUNTIF('Team Points Summary'!H:H,'Point Totals by Grade-Gender'!A135)</f>
        <v>1</v>
      </c>
    </row>
    <row r="136" spans="1:4" ht="12.75" hidden="1">
      <c r="A136" t="s">
        <v>295</v>
      </c>
      <c r="B136">
        <f>SUMIF('Team Points Summary'!H:H,'Point Totals by Grade-Gender'!A136,'Team Points Summary'!C:C)</f>
        <v>339</v>
      </c>
      <c r="C136">
        <f t="shared" si="2"/>
      </c>
      <c r="D136">
        <f>COUNTIF('Team Points Summary'!H:H,'Point Totals by Grade-Gender'!A136)</f>
        <v>1</v>
      </c>
    </row>
    <row r="137" spans="1:4" ht="12.75" hidden="1">
      <c r="A137" t="s">
        <v>351</v>
      </c>
      <c r="B137">
        <f>SUMIF('Team Points Summary'!H:H,'Point Totals by Grade-Gender'!A137,'Team Points Summary'!C:C)</f>
        <v>399</v>
      </c>
      <c r="C137">
        <f t="shared" si="2"/>
      </c>
      <c r="D137">
        <f>COUNTIF('Team Points Summary'!H:H,'Point Totals by Grade-Gender'!A137)</f>
        <v>1</v>
      </c>
    </row>
    <row r="138" spans="1:4" ht="12.75" hidden="1">
      <c r="A138" t="s">
        <v>451</v>
      </c>
      <c r="B138">
        <f>SUMIF('Team Points Summary'!H:H,'Point Totals by Grade-Gender'!A138,'Team Points Summary'!C:C)</f>
        <v>429</v>
      </c>
      <c r="C138">
        <f t="shared" si="2"/>
      </c>
      <c r="D138">
        <f>COUNTIF('Team Points Summary'!H:H,'Point Totals by Grade-Gender'!A138)</f>
        <v>1</v>
      </c>
    </row>
    <row r="139" spans="1:4" ht="12.75" hidden="1">
      <c r="A139" t="s">
        <v>626</v>
      </c>
      <c r="B139">
        <f>SUMIF('Team Points Summary'!H:H,'Point Totals by Grade-Gender'!A139,'Team Points Summary'!C:C)</f>
        <v>498</v>
      </c>
      <c r="C139">
        <f t="shared" si="2"/>
      </c>
      <c r="D139">
        <f>COUNTIF('Team Points Summary'!H:H,'Point Totals by Grade-Gender'!A139)</f>
        <v>1</v>
      </c>
    </row>
    <row r="140" spans="1:4" ht="12.75" hidden="1">
      <c r="A140" t="s">
        <v>629</v>
      </c>
      <c r="B140">
        <f>SUMIF('Team Points Summary'!H:H,'Point Totals by Grade-Gender'!A140,'Team Points Summary'!C:C)</f>
        <v>506</v>
      </c>
      <c r="C140">
        <f t="shared" si="2"/>
      </c>
      <c r="D140">
        <f>COUNTIF('Team Points Summary'!H:H,'Point Totals by Grade-Gender'!A140)</f>
        <v>1</v>
      </c>
    </row>
    <row r="141" spans="1:4" ht="12.75" hidden="1">
      <c r="A141" t="s">
        <v>173</v>
      </c>
      <c r="B141">
        <f>SUMIF('Team Points Summary'!H:H,'Point Totals by Grade-Gender'!A141,'Team Points Summary'!C:C)</f>
        <v>529</v>
      </c>
      <c r="C141">
        <f t="shared" si="2"/>
      </c>
      <c r="D141">
        <f>COUNTIF('Team Points Summary'!H:H,'Point Totals by Grade-Gender'!A141)</f>
        <v>1</v>
      </c>
    </row>
    <row r="142" spans="1:4" ht="12.75" hidden="1">
      <c r="A142" t="s">
        <v>453</v>
      </c>
      <c r="B142">
        <f>SUMIF('Team Points Summary'!H:H,'Point Totals by Grade-Gender'!A142,'Team Points Summary'!C:C)</f>
        <v>577</v>
      </c>
      <c r="C142">
        <f t="shared" si="2"/>
      </c>
      <c r="D142">
        <f>COUNTIF('Team Points Summary'!H:H,'Point Totals by Grade-Gender'!A142)</f>
        <v>1</v>
      </c>
    </row>
    <row r="143" spans="1:4" ht="12.75" hidden="1">
      <c r="A143" t="s">
        <v>627</v>
      </c>
      <c r="B143">
        <f>SUMIF('Team Points Summary'!H:H,'Point Totals by Grade-Gender'!A143,'Team Points Summary'!C:C)</f>
        <v>581</v>
      </c>
      <c r="C143">
        <f t="shared" si="2"/>
      </c>
      <c r="D143">
        <f>COUNTIF('Team Points Summary'!H:H,'Point Totals by Grade-Gender'!A143)</f>
        <v>1</v>
      </c>
    </row>
    <row r="144" spans="1:4" ht="12.75" hidden="1">
      <c r="A144" t="s">
        <v>445</v>
      </c>
      <c r="B144">
        <f>SUMIF('Team Points Summary'!H:H,'Point Totals by Grade-Gender'!A144,'Team Points Summary'!C:C)</f>
        <v>621</v>
      </c>
      <c r="C144">
        <f t="shared" si="2"/>
      </c>
      <c r="D144">
        <f>COUNTIF('Team Points Summary'!H:H,'Point Totals by Grade-Gender'!A144)</f>
        <v>1</v>
      </c>
    </row>
    <row r="145" spans="1:4" ht="12.75" hidden="1">
      <c r="A145" t="s">
        <v>462</v>
      </c>
      <c r="B145">
        <f>SUMIF('Team Points Summary'!H:H,'Point Totals by Grade-Gender'!A145,'Team Points Summary'!C:C)</f>
        <v>638</v>
      </c>
      <c r="C145">
        <f t="shared" si="2"/>
      </c>
      <c r="D145">
        <f>COUNTIF('Team Points Summary'!H:H,'Point Totals by Grade-Gender'!A145)</f>
        <v>1</v>
      </c>
    </row>
    <row r="146" spans="1:4" ht="12.75" hidden="1">
      <c r="A146" t="s">
        <v>628</v>
      </c>
      <c r="B146">
        <f>SUMIF('Team Points Summary'!H:H,'Point Totals by Grade-Gender'!A146,'Team Points Summary'!C:C)</f>
        <v>651</v>
      </c>
      <c r="C146">
        <f t="shared" si="2"/>
      </c>
      <c r="D146">
        <f>COUNTIF('Team Points Summary'!H:H,'Point Totals by Grade-Gender'!A146)</f>
        <v>1</v>
      </c>
    </row>
    <row r="147" spans="1:4" ht="12.75" hidden="1">
      <c r="A147" t="s">
        <v>446</v>
      </c>
      <c r="B147">
        <f>SUMIF('Team Points Summary'!H:H,'Point Totals by Grade-Gender'!A147,'Team Points Summary'!C:C)</f>
        <v>674</v>
      </c>
      <c r="C147">
        <f t="shared" si="2"/>
      </c>
      <c r="D147">
        <f>COUNTIF('Team Points Summary'!H:H,'Point Totals by Grade-Gender'!A147)</f>
        <v>1</v>
      </c>
    </row>
    <row r="148" spans="1:4" ht="12.75" hidden="1">
      <c r="A148" t="s">
        <v>449</v>
      </c>
      <c r="B148">
        <f>SUMIF('Team Points Summary'!H:H,'Point Totals by Grade-Gender'!A148,'Team Points Summary'!C:C)</f>
        <v>691</v>
      </c>
      <c r="C148">
        <f t="shared" si="2"/>
      </c>
      <c r="D148">
        <f>COUNTIF('Team Points Summary'!H:H,'Point Totals by Grade-Gender'!A148)</f>
        <v>1</v>
      </c>
    </row>
    <row r="149" spans="1:4" ht="12.75" hidden="1">
      <c r="A149" t="s">
        <v>625</v>
      </c>
      <c r="B149">
        <f>SUMIF('Team Points Summary'!H:H,'Point Totals by Grade-Gender'!A149,'Team Points Summary'!C:C)</f>
        <v>696</v>
      </c>
      <c r="C149">
        <f t="shared" si="2"/>
      </c>
      <c r="D149">
        <f>COUNTIF('Team Points Summary'!H:H,'Point Totals by Grade-Gender'!A149)</f>
        <v>1</v>
      </c>
    </row>
    <row r="150" spans="1:4" ht="12.75" hidden="1">
      <c r="A150" t="s">
        <v>300</v>
      </c>
      <c r="B150">
        <f>SUMIF('Team Points Summary'!H:H,'Point Totals by Grade-Gender'!A150,'Team Points Summary'!C:C)</f>
        <v>697</v>
      </c>
      <c r="C150">
        <f t="shared" si="2"/>
      </c>
      <c r="D150">
        <f>COUNTIF('Team Points Summary'!H:H,'Point Totals by Grade-Gender'!A150)</f>
        <v>1</v>
      </c>
    </row>
    <row r="151" spans="1:4" ht="12.75" hidden="1">
      <c r="A151" t="s">
        <v>450</v>
      </c>
      <c r="B151">
        <f>SUMIF('Team Points Summary'!H:H,'Point Totals by Grade-Gender'!A151,'Team Points Summary'!C:C)</f>
        <v>749</v>
      </c>
      <c r="C151">
        <f t="shared" si="2"/>
      </c>
      <c r="D151">
        <f>COUNTIF('Team Points Summary'!H:H,'Point Totals by Grade-Gender'!A151)</f>
        <v>1</v>
      </c>
    </row>
    <row r="152" ht="12.75">
      <c r="A152" s="13" t="s">
        <v>158</v>
      </c>
    </row>
    <row r="153" spans="1:5" ht="12.75">
      <c r="A153" s="11" t="s">
        <v>104</v>
      </c>
      <c r="B153">
        <f>SUM(B69:B151)</f>
        <v>60502</v>
      </c>
      <c r="E153">
        <f>SUMIF('Team Points Summary'!H:H,'Point Totals by Grade-Gender'!A153,'Team Points Summary'!C:C)</f>
        <v>60502</v>
      </c>
    </row>
    <row r="155" spans="1:4" ht="12.75">
      <c r="A155" t="s">
        <v>65</v>
      </c>
      <c r="B155">
        <f>SUMIF('Team Points Summary'!H:H,'Point Totals by Grade-Gender'!A155,'Team Points Summary'!C:C)</f>
        <v>152</v>
      </c>
      <c r="C155">
        <f>IF(E$2=D155,RANK(B155,B$155:B$183,1),"")</f>
        <v>1</v>
      </c>
      <c r="D155">
        <f>COUNTIF('Team Points Summary'!H:H,'Point Totals by Grade-Gender'!A155)</f>
        <v>3</v>
      </c>
    </row>
    <row r="156" spans="1:4" ht="12.75">
      <c r="A156" t="s">
        <v>57</v>
      </c>
      <c r="B156">
        <f>SUMIF('Team Points Summary'!H:H,'Point Totals by Grade-Gender'!A156,'Team Points Summary'!C:C)</f>
        <v>160</v>
      </c>
      <c r="C156">
        <f aca="true" t="shared" si="3" ref="C156:C219">IF(E$2=D156,RANK(B156,B$155:B$183,1),"")</f>
        <v>2</v>
      </c>
      <c r="D156">
        <f>COUNTIF('Team Points Summary'!H:H,'Point Totals by Grade-Gender'!A156)</f>
        <v>3</v>
      </c>
    </row>
    <row r="157" spans="1:4" ht="12.75">
      <c r="A157" t="s">
        <v>140</v>
      </c>
      <c r="B157">
        <f>SUMIF('Team Points Summary'!H:H,'Point Totals by Grade-Gender'!A157,'Team Points Summary'!C:C)</f>
        <v>214</v>
      </c>
      <c r="C157">
        <f t="shared" si="3"/>
        <v>3</v>
      </c>
      <c r="D157">
        <f>COUNTIF('Team Points Summary'!H:H,'Point Totals by Grade-Gender'!A157)</f>
        <v>3</v>
      </c>
    </row>
    <row r="158" spans="1:4" ht="12.75">
      <c r="A158" t="s">
        <v>61</v>
      </c>
      <c r="B158">
        <f>SUMIF('Team Points Summary'!H:H,'Point Totals by Grade-Gender'!A158,'Team Points Summary'!C:C)</f>
        <v>248</v>
      </c>
      <c r="C158">
        <f t="shared" si="3"/>
        <v>4</v>
      </c>
      <c r="D158">
        <f>COUNTIF('Team Points Summary'!H:H,'Point Totals by Grade-Gender'!A158)</f>
        <v>3</v>
      </c>
    </row>
    <row r="159" spans="1:4" ht="12.75">
      <c r="A159" t="s">
        <v>476</v>
      </c>
      <c r="B159">
        <f>SUMIF('Team Points Summary'!H:H,'Point Totals by Grade-Gender'!A159,'Team Points Summary'!C:C)</f>
        <v>252</v>
      </c>
      <c r="C159">
        <f t="shared" si="3"/>
        <v>5</v>
      </c>
      <c r="D159">
        <f>COUNTIF('Team Points Summary'!H:H,'Point Totals by Grade-Gender'!A159)</f>
        <v>3</v>
      </c>
    </row>
    <row r="160" spans="1:4" ht="12.75">
      <c r="A160" t="s">
        <v>495</v>
      </c>
      <c r="B160">
        <f>SUMIF('Team Points Summary'!H:H,'Point Totals by Grade-Gender'!A160,'Team Points Summary'!C:C)</f>
        <v>353</v>
      </c>
      <c r="C160">
        <f t="shared" si="3"/>
        <v>6</v>
      </c>
      <c r="D160">
        <f>COUNTIF('Team Points Summary'!H:H,'Point Totals by Grade-Gender'!A160)</f>
        <v>3</v>
      </c>
    </row>
    <row r="161" spans="1:4" ht="12.75">
      <c r="A161" t="s">
        <v>491</v>
      </c>
      <c r="B161">
        <f>SUMIF('Team Points Summary'!H:H,'Point Totals by Grade-Gender'!A161,'Team Points Summary'!C:C)</f>
        <v>416</v>
      </c>
      <c r="C161">
        <f t="shared" si="3"/>
        <v>7</v>
      </c>
      <c r="D161">
        <f>COUNTIF('Team Points Summary'!H:H,'Point Totals by Grade-Gender'!A161)</f>
        <v>3</v>
      </c>
    </row>
    <row r="162" spans="1:4" ht="12.75">
      <c r="A162" t="s">
        <v>58</v>
      </c>
      <c r="B162">
        <f>SUMIF('Team Points Summary'!H:H,'Point Totals by Grade-Gender'!A162,'Team Points Summary'!C:C)</f>
        <v>434</v>
      </c>
      <c r="C162">
        <f t="shared" si="3"/>
        <v>8</v>
      </c>
      <c r="D162">
        <f>COUNTIF('Team Points Summary'!H:H,'Point Totals by Grade-Gender'!A162)</f>
        <v>3</v>
      </c>
    </row>
    <row r="163" spans="1:4" ht="12.75">
      <c r="A163" t="s">
        <v>66</v>
      </c>
      <c r="B163">
        <f>SUMIF('Team Points Summary'!H:H,'Point Totals by Grade-Gender'!A163,'Team Points Summary'!C:C)</f>
        <v>481</v>
      </c>
      <c r="C163">
        <f t="shared" si="3"/>
        <v>9</v>
      </c>
      <c r="D163">
        <f>COUNTIF('Team Points Summary'!H:H,'Point Totals by Grade-Gender'!A163)</f>
        <v>3</v>
      </c>
    </row>
    <row r="164" spans="1:4" ht="12.75">
      <c r="A164" t="s">
        <v>318</v>
      </c>
      <c r="B164">
        <f>SUMIF('Team Points Summary'!H:H,'Point Totals by Grade-Gender'!A164,'Team Points Summary'!C:C)</f>
        <v>487</v>
      </c>
      <c r="C164">
        <f t="shared" si="3"/>
        <v>10</v>
      </c>
      <c r="D164">
        <f>COUNTIF('Team Points Summary'!H:H,'Point Totals by Grade-Gender'!A164)</f>
        <v>3</v>
      </c>
    </row>
    <row r="165" spans="1:4" ht="12.75" hidden="1">
      <c r="A165" t="s">
        <v>67</v>
      </c>
      <c r="B165">
        <f>SUMIF('Team Points Summary'!H:H,'Point Totals by Grade-Gender'!A165,'Team Points Summary'!C:C)</f>
        <v>541</v>
      </c>
      <c r="C165">
        <f t="shared" si="3"/>
        <v>11</v>
      </c>
      <c r="D165">
        <f>COUNTIF('Team Points Summary'!H:H,'Point Totals by Grade-Gender'!A165)</f>
        <v>3</v>
      </c>
    </row>
    <row r="166" spans="1:4" ht="12.75" hidden="1">
      <c r="A166" t="s">
        <v>62</v>
      </c>
      <c r="B166">
        <f>SUMIF('Team Points Summary'!H:H,'Point Totals by Grade-Gender'!A166,'Team Points Summary'!C:C)</f>
        <v>557</v>
      </c>
      <c r="C166">
        <f t="shared" si="3"/>
        <v>12</v>
      </c>
      <c r="D166">
        <f>COUNTIF('Team Points Summary'!H:H,'Point Totals by Grade-Gender'!A166)</f>
        <v>3</v>
      </c>
    </row>
    <row r="167" spans="1:4" ht="12.75" hidden="1">
      <c r="A167" t="s">
        <v>159</v>
      </c>
      <c r="B167">
        <f>SUMIF('Team Points Summary'!H:H,'Point Totals by Grade-Gender'!A167,'Team Points Summary'!C:C)</f>
        <v>580</v>
      </c>
      <c r="C167">
        <f t="shared" si="3"/>
        <v>13</v>
      </c>
      <c r="D167">
        <f>COUNTIF('Team Points Summary'!H:H,'Point Totals by Grade-Gender'!A167)</f>
        <v>3</v>
      </c>
    </row>
    <row r="168" spans="1:4" ht="12.75" hidden="1">
      <c r="A168" t="s">
        <v>56</v>
      </c>
      <c r="B168">
        <f>SUMIF('Team Points Summary'!H:H,'Point Totals by Grade-Gender'!A168,'Team Points Summary'!C:C)</f>
        <v>612</v>
      </c>
      <c r="C168">
        <f t="shared" si="3"/>
        <v>14</v>
      </c>
      <c r="D168">
        <f>COUNTIF('Team Points Summary'!H:H,'Point Totals by Grade-Gender'!A168)</f>
        <v>3</v>
      </c>
    </row>
    <row r="169" spans="1:4" ht="12.75" hidden="1">
      <c r="A169" t="s">
        <v>360</v>
      </c>
      <c r="B169">
        <f>SUMIF('Team Points Summary'!H:H,'Point Totals by Grade-Gender'!A169,'Team Points Summary'!C:C)</f>
        <v>666</v>
      </c>
      <c r="C169">
        <f t="shared" si="3"/>
        <v>15</v>
      </c>
      <c r="D169">
        <f>COUNTIF('Team Points Summary'!H:H,'Point Totals by Grade-Gender'!A169)</f>
        <v>3</v>
      </c>
    </row>
    <row r="170" spans="1:4" ht="12.75" hidden="1">
      <c r="A170" t="s">
        <v>321</v>
      </c>
      <c r="B170">
        <f>SUMIF('Team Points Summary'!H:H,'Point Totals by Grade-Gender'!A170,'Team Points Summary'!C:C)</f>
        <v>678</v>
      </c>
      <c r="C170">
        <f t="shared" si="3"/>
        <v>16</v>
      </c>
      <c r="D170">
        <f>COUNTIF('Team Points Summary'!H:H,'Point Totals by Grade-Gender'!A170)</f>
        <v>3</v>
      </c>
    </row>
    <row r="171" spans="1:4" ht="12.75" hidden="1">
      <c r="A171" t="s">
        <v>137</v>
      </c>
      <c r="B171">
        <f>SUMIF('Team Points Summary'!H:H,'Point Totals by Grade-Gender'!A171,'Team Points Summary'!C:C)</f>
        <v>693</v>
      </c>
      <c r="C171">
        <f t="shared" si="3"/>
        <v>17</v>
      </c>
      <c r="D171">
        <f>COUNTIF('Team Points Summary'!H:H,'Point Totals by Grade-Gender'!A171)</f>
        <v>3</v>
      </c>
    </row>
    <row r="172" spans="1:4" ht="12.75" hidden="1">
      <c r="A172" t="s">
        <v>486</v>
      </c>
      <c r="B172">
        <f>SUMIF('Team Points Summary'!H:H,'Point Totals by Grade-Gender'!A172,'Team Points Summary'!C:C)</f>
        <v>720</v>
      </c>
      <c r="C172">
        <f t="shared" si="3"/>
        <v>18</v>
      </c>
      <c r="D172">
        <f>COUNTIF('Team Points Summary'!H:H,'Point Totals by Grade-Gender'!A172)</f>
        <v>3</v>
      </c>
    </row>
    <row r="173" spans="1:4" ht="12.75" hidden="1">
      <c r="A173" t="s">
        <v>482</v>
      </c>
      <c r="B173">
        <f>SUMIF('Team Points Summary'!H:H,'Point Totals by Grade-Gender'!A173,'Team Points Summary'!C:C)</f>
        <v>762</v>
      </c>
      <c r="C173">
        <f t="shared" si="3"/>
        <v>19</v>
      </c>
      <c r="D173">
        <f>COUNTIF('Team Points Summary'!H:H,'Point Totals by Grade-Gender'!A173)</f>
        <v>3</v>
      </c>
    </row>
    <row r="174" spans="1:4" ht="12.75" hidden="1">
      <c r="A174" t="s">
        <v>497</v>
      </c>
      <c r="B174">
        <f>SUMIF('Team Points Summary'!H:H,'Point Totals by Grade-Gender'!A174,'Team Points Summary'!C:C)</f>
        <v>772</v>
      </c>
      <c r="C174">
        <f t="shared" si="3"/>
        <v>20</v>
      </c>
      <c r="D174">
        <f>COUNTIF('Team Points Summary'!H:H,'Point Totals by Grade-Gender'!A174)</f>
        <v>3</v>
      </c>
    </row>
    <row r="175" spans="1:4" ht="12.75" hidden="1">
      <c r="A175" t="s">
        <v>477</v>
      </c>
      <c r="B175">
        <f>SUMIF('Team Points Summary'!H:H,'Point Totals by Grade-Gender'!A175,'Team Points Summary'!C:C)</f>
        <v>813</v>
      </c>
      <c r="C175">
        <f t="shared" si="3"/>
        <v>21</v>
      </c>
      <c r="D175">
        <f>COUNTIF('Team Points Summary'!H:H,'Point Totals by Grade-Gender'!A175)</f>
        <v>3</v>
      </c>
    </row>
    <row r="176" spans="1:4" ht="12.75" hidden="1">
      <c r="A176" t="s">
        <v>500</v>
      </c>
      <c r="B176">
        <f>SUMIF('Team Points Summary'!H:H,'Point Totals by Grade-Gender'!A176,'Team Points Summary'!C:C)</f>
        <v>900</v>
      </c>
      <c r="C176">
        <f t="shared" si="3"/>
        <v>22</v>
      </c>
      <c r="D176">
        <f>COUNTIF('Team Points Summary'!H:H,'Point Totals by Grade-Gender'!A176)</f>
        <v>3</v>
      </c>
    </row>
    <row r="177" spans="1:4" ht="12.75" hidden="1">
      <c r="A177" t="s">
        <v>472</v>
      </c>
      <c r="B177">
        <f>SUMIF('Team Points Summary'!H:H,'Point Totals by Grade-Gender'!A177,'Team Points Summary'!C:C)</f>
        <v>967</v>
      </c>
      <c r="C177">
        <f t="shared" si="3"/>
        <v>23</v>
      </c>
      <c r="D177">
        <f>COUNTIF('Team Points Summary'!H:H,'Point Totals by Grade-Gender'!A177)</f>
        <v>3</v>
      </c>
    </row>
    <row r="178" spans="1:4" ht="12.75" hidden="1">
      <c r="A178" t="s">
        <v>324</v>
      </c>
      <c r="B178">
        <f>SUMIF('Team Points Summary'!H:H,'Point Totals by Grade-Gender'!A178,'Team Points Summary'!C:C)</f>
        <v>996</v>
      </c>
      <c r="C178">
        <f t="shared" si="3"/>
        <v>24</v>
      </c>
      <c r="D178">
        <f>COUNTIF('Team Points Summary'!H:H,'Point Totals by Grade-Gender'!A178)</f>
        <v>3</v>
      </c>
    </row>
    <row r="179" spans="1:4" ht="12.75" hidden="1">
      <c r="A179" t="s">
        <v>473</v>
      </c>
      <c r="B179">
        <f>SUMIF('Team Points Summary'!H:H,'Point Totals by Grade-Gender'!A179,'Team Points Summary'!C:C)</f>
        <v>1182</v>
      </c>
      <c r="C179">
        <f t="shared" si="3"/>
        <v>25</v>
      </c>
      <c r="D179">
        <f>COUNTIF('Team Points Summary'!H:H,'Point Totals by Grade-Gender'!A179)</f>
        <v>3</v>
      </c>
    </row>
    <row r="180" spans="1:4" ht="12.75" hidden="1">
      <c r="A180" t="s">
        <v>487</v>
      </c>
      <c r="B180">
        <f>SUMIF('Team Points Summary'!H:H,'Point Totals by Grade-Gender'!A180,'Team Points Summary'!C:C)</f>
        <v>1211</v>
      </c>
      <c r="C180">
        <f t="shared" si="3"/>
        <v>26</v>
      </c>
      <c r="D180">
        <f>COUNTIF('Team Points Summary'!H:H,'Point Totals by Grade-Gender'!A180)</f>
        <v>3</v>
      </c>
    </row>
    <row r="181" spans="1:4" ht="12.75" hidden="1">
      <c r="A181" t="s">
        <v>478</v>
      </c>
      <c r="B181">
        <f>SUMIF('Team Points Summary'!H:H,'Point Totals by Grade-Gender'!A181,'Team Points Summary'!C:C)</f>
        <v>1344</v>
      </c>
      <c r="C181">
        <f t="shared" si="3"/>
        <v>27</v>
      </c>
      <c r="D181">
        <f>COUNTIF('Team Points Summary'!H:H,'Point Totals by Grade-Gender'!A181)</f>
        <v>3</v>
      </c>
    </row>
    <row r="182" spans="1:4" ht="12.75" hidden="1">
      <c r="A182" t="s">
        <v>63</v>
      </c>
      <c r="B182">
        <f>SUMIF('Team Points Summary'!H:H,'Point Totals by Grade-Gender'!A182,'Team Points Summary'!C:C)</f>
        <v>1359</v>
      </c>
      <c r="C182">
        <f t="shared" si="3"/>
        <v>28</v>
      </c>
      <c r="D182">
        <f>COUNTIF('Team Points Summary'!H:H,'Point Totals by Grade-Gender'!A182)</f>
        <v>3</v>
      </c>
    </row>
    <row r="183" spans="1:4" ht="12.75" hidden="1">
      <c r="A183" t="s">
        <v>474</v>
      </c>
      <c r="B183">
        <f>SUMIF('Team Points Summary'!H:H,'Point Totals by Grade-Gender'!A183,'Team Points Summary'!C:C)</f>
        <v>1362</v>
      </c>
      <c r="C183">
        <f t="shared" si="3"/>
        <v>29</v>
      </c>
      <c r="D183">
        <f>COUNTIF('Team Points Summary'!H:H,'Point Totals by Grade-Gender'!A183)</f>
        <v>3</v>
      </c>
    </row>
    <row r="184" spans="1:4" ht="12.75" hidden="1">
      <c r="A184" t="s">
        <v>60</v>
      </c>
      <c r="B184">
        <f>SUMIF('Team Points Summary'!H:H,'Point Totals by Grade-Gender'!A184,'Team Points Summary'!C:C)</f>
        <v>91</v>
      </c>
      <c r="C184">
        <f t="shared" si="3"/>
      </c>
      <c r="D184">
        <f>COUNTIF('Team Points Summary'!H:H,'Point Totals by Grade-Gender'!A184)</f>
        <v>2</v>
      </c>
    </row>
    <row r="185" spans="1:4" ht="12.75" hidden="1">
      <c r="A185" t="s">
        <v>499</v>
      </c>
      <c r="B185">
        <f>SUMIF('Team Points Summary'!H:H,'Point Totals by Grade-Gender'!A185,'Team Points Summary'!C:C)</f>
        <v>199</v>
      </c>
      <c r="C185">
        <f t="shared" si="3"/>
      </c>
      <c r="D185">
        <f>COUNTIF('Team Points Summary'!H:H,'Point Totals by Grade-Gender'!A185)</f>
        <v>2</v>
      </c>
    </row>
    <row r="186" spans="1:4" ht="12.75" hidden="1">
      <c r="A186" t="s">
        <v>138</v>
      </c>
      <c r="B186">
        <f>SUMIF('Team Points Summary'!H:H,'Point Totals by Grade-Gender'!A186,'Team Points Summary'!C:C)</f>
        <v>225</v>
      </c>
      <c r="C186">
        <f t="shared" si="3"/>
      </c>
      <c r="D186">
        <f>COUNTIF('Team Points Summary'!H:H,'Point Totals by Grade-Gender'!A186)</f>
        <v>2</v>
      </c>
    </row>
    <row r="187" spans="1:4" ht="12.75" hidden="1">
      <c r="A187" t="s">
        <v>359</v>
      </c>
      <c r="B187">
        <f>SUMIF('Team Points Summary'!H:H,'Point Totals by Grade-Gender'!A187,'Team Points Summary'!C:C)</f>
        <v>286</v>
      </c>
      <c r="C187">
        <f t="shared" si="3"/>
      </c>
      <c r="D187">
        <f>COUNTIF('Team Points Summary'!H:H,'Point Totals by Grade-Gender'!A187)</f>
        <v>2</v>
      </c>
    </row>
    <row r="188" spans="1:4" ht="12.75" hidden="1">
      <c r="A188" t="s">
        <v>322</v>
      </c>
      <c r="B188">
        <f>SUMIF('Team Points Summary'!H:H,'Point Totals by Grade-Gender'!A188,'Team Points Summary'!C:C)</f>
        <v>301</v>
      </c>
      <c r="C188">
        <f t="shared" si="3"/>
      </c>
      <c r="D188">
        <f>COUNTIF('Team Points Summary'!H:H,'Point Totals by Grade-Gender'!A188)</f>
        <v>2</v>
      </c>
    </row>
    <row r="189" spans="1:4" ht="12.75" hidden="1">
      <c r="A189" t="s">
        <v>116</v>
      </c>
      <c r="B189">
        <f>SUMIF('Team Points Summary'!H:H,'Point Totals by Grade-Gender'!A189,'Team Points Summary'!C:C)</f>
        <v>411</v>
      </c>
      <c r="C189">
        <f t="shared" si="3"/>
      </c>
      <c r="D189">
        <f>COUNTIF('Team Points Summary'!H:H,'Point Totals by Grade-Gender'!A189)</f>
        <v>2</v>
      </c>
    </row>
    <row r="190" spans="1:4" ht="12.75" hidden="1">
      <c r="A190" t="s">
        <v>484</v>
      </c>
      <c r="B190">
        <f>SUMIF('Team Points Summary'!H:H,'Point Totals by Grade-Gender'!A190,'Team Points Summary'!C:C)</f>
        <v>514</v>
      </c>
      <c r="C190">
        <f t="shared" si="3"/>
      </c>
      <c r="D190">
        <f>COUNTIF('Team Points Summary'!H:H,'Point Totals by Grade-Gender'!A190)</f>
        <v>2</v>
      </c>
    </row>
    <row r="191" spans="1:4" ht="12.75" hidden="1">
      <c r="A191" t="s">
        <v>198</v>
      </c>
      <c r="B191">
        <f>SUMIF('Team Points Summary'!H:H,'Point Totals by Grade-Gender'!A191,'Team Points Summary'!C:C)</f>
        <v>525</v>
      </c>
      <c r="C191">
        <f t="shared" si="3"/>
      </c>
      <c r="D191">
        <f>COUNTIF('Team Points Summary'!H:H,'Point Totals by Grade-Gender'!A191)</f>
        <v>2</v>
      </c>
    </row>
    <row r="192" spans="1:4" ht="12.75" hidden="1">
      <c r="A192" t="s">
        <v>160</v>
      </c>
      <c r="B192">
        <f>SUMIF('Team Points Summary'!H:H,'Point Totals by Grade-Gender'!A192,'Team Points Summary'!C:C)</f>
        <v>559</v>
      </c>
      <c r="C192">
        <f t="shared" si="3"/>
      </c>
      <c r="D192">
        <f>COUNTIF('Team Points Summary'!H:H,'Point Totals by Grade-Gender'!A192)</f>
        <v>2</v>
      </c>
    </row>
    <row r="193" spans="1:4" ht="12.75" hidden="1">
      <c r="A193" t="s">
        <v>325</v>
      </c>
      <c r="B193">
        <f>SUMIF('Team Points Summary'!H:H,'Point Totals by Grade-Gender'!A193,'Team Points Summary'!C:C)</f>
        <v>561</v>
      </c>
      <c r="C193">
        <f t="shared" si="3"/>
      </c>
      <c r="D193">
        <f>COUNTIF('Team Points Summary'!H:H,'Point Totals by Grade-Gender'!A193)</f>
        <v>2</v>
      </c>
    </row>
    <row r="194" spans="1:4" ht="12.75" hidden="1">
      <c r="A194" t="s">
        <v>320</v>
      </c>
      <c r="B194">
        <f>SUMIF('Team Points Summary'!H:H,'Point Totals by Grade-Gender'!A194,'Team Points Summary'!C:C)</f>
        <v>604</v>
      </c>
      <c r="C194">
        <f t="shared" si="3"/>
      </c>
      <c r="D194">
        <f>COUNTIF('Team Points Summary'!H:H,'Point Totals by Grade-Gender'!A194)</f>
        <v>2</v>
      </c>
    </row>
    <row r="195" spans="1:4" ht="12.75" hidden="1">
      <c r="A195" t="s">
        <v>319</v>
      </c>
      <c r="B195">
        <f>SUMIF('Team Points Summary'!H:H,'Point Totals by Grade-Gender'!A195,'Team Points Summary'!C:C)</f>
        <v>640</v>
      </c>
      <c r="C195">
        <f t="shared" si="3"/>
      </c>
      <c r="D195">
        <f>COUNTIF('Team Points Summary'!H:H,'Point Totals by Grade-Gender'!A195)</f>
        <v>2</v>
      </c>
    </row>
    <row r="196" spans="1:4" ht="12.75" hidden="1">
      <c r="A196" t="s">
        <v>174</v>
      </c>
      <c r="B196">
        <f>SUMIF('Team Points Summary'!H:H,'Point Totals by Grade-Gender'!A196,'Team Points Summary'!C:C)</f>
        <v>730</v>
      </c>
      <c r="C196">
        <f t="shared" si="3"/>
      </c>
      <c r="D196">
        <f>COUNTIF('Team Points Summary'!H:H,'Point Totals by Grade-Gender'!A196)</f>
        <v>2</v>
      </c>
    </row>
    <row r="197" spans="1:4" ht="12.75" hidden="1">
      <c r="A197" t="s">
        <v>492</v>
      </c>
      <c r="B197">
        <f>SUMIF('Team Points Summary'!H:H,'Point Totals by Grade-Gender'!A197,'Team Points Summary'!C:C)</f>
        <v>846</v>
      </c>
      <c r="C197">
        <f t="shared" si="3"/>
      </c>
      <c r="D197">
        <f>COUNTIF('Team Points Summary'!H:H,'Point Totals by Grade-Gender'!A197)</f>
        <v>2</v>
      </c>
    </row>
    <row r="198" spans="1:4" ht="12.75" hidden="1">
      <c r="A198" t="s">
        <v>485</v>
      </c>
      <c r="B198">
        <f>SUMIF('Team Points Summary'!H:H,'Point Totals by Grade-Gender'!A198,'Team Points Summary'!C:C)</f>
        <v>851</v>
      </c>
      <c r="C198">
        <f t="shared" si="3"/>
      </c>
      <c r="D198">
        <f>COUNTIF('Team Points Summary'!H:H,'Point Totals by Grade-Gender'!A198)</f>
        <v>2</v>
      </c>
    </row>
    <row r="199" spans="1:4" ht="12.75" hidden="1">
      <c r="A199" t="s">
        <v>494</v>
      </c>
      <c r="B199">
        <f>SUMIF('Team Points Summary'!H:H,'Point Totals by Grade-Gender'!A199,'Team Points Summary'!C:C)</f>
        <v>881</v>
      </c>
      <c r="C199">
        <f t="shared" si="3"/>
      </c>
      <c r="D199">
        <f>COUNTIF('Team Points Summary'!H:H,'Point Totals by Grade-Gender'!A199)</f>
        <v>2</v>
      </c>
    </row>
    <row r="200" spans="1:4" ht="12.75" hidden="1">
      <c r="A200" t="s">
        <v>490</v>
      </c>
      <c r="B200">
        <f>SUMIF('Team Points Summary'!H:H,'Point Totals by Grade-Gender'!A200,'Team Points Summary'!C:C)</f>
        <v>895</v>
      </c>
      <c r="C200">
        <f t="shared" si="3"/>
      </c>
      <c r="D200">
        <f>COUNTIF('Team Points Summary'!H:H,'Point Totals by Grade-Gender'!A200)</f>
        <v>2</v>
      </c>
    </row>
    <row r="201" spans="1:4" ht="12.75" hidden="1">
      <c r="A201" t="s">
        <v>498</v>
      </c>
      <c r="B201">
        <f>SUMIF('Team Points Summary'!H:H,'Point Totals by Grade-Gender'!A201,'Team Points Summary'!C:C)</f>
        <v>942</v>
      </c>
      <c r="C201">
        <f t="shared" si="3"/>
      </c>
      <c r="D201">
        <f>COUNTIF('Team Points Summary'!H:H,'Point Totals by Grade-Gender'!A201)</f>
        <v>2</v>
      </c>
    </row>
    <row r="202" spans="1:4" ht="12.75" hidden="1">
      <c r="A202" t="s">
        <v>479</v>
      </c>
      <c r="B202">
        <f>SUMIF('Team Points Summary'!H:H,'Point Totals by Grade-Gender'!A202,'Team Points Summary'!C:C)</f>
        <v>1006</v>
      </c>
      <c r="C202">
        <f t="shared" si="3"/>
      </c>
      <c r="D202">
        <f>COUNTIF('Team Points Summary'!H:H,'Point Totals by Grade-Gender'!A202)</f>
        <v>2</v>
      </c>
    </row>
    <row r="203" spans="1:4" ht="12.75" hidden="1">
      <c r="A203" t="s">
        <v>64</v>
      </c>
      <c r="B203">
        <f>SUMIF('Team Points Summary'!H:H,'Point Totals by Grade-Gender'!A203,'Team Points Summary'!C:C)</f>
        <v>1048</v>
      </c>
      <c r="C203">
        <f t="shared" si="3"/>
      </c>
      <c r="D203">
        <f>COUNTIF('Team Points Summary'!H:H,'Point Totals by Grade-Gender'!A203)</f>
        <v>2</v>
      </c>
    </row>
    <row r="204" spans="1:4" ht="12.75" hidden="1">
      <c r="A204" t="s">
        <v>139</v>
      </c>
      <c r="B204">
        <f>SUMIF('Team Points Summary'!H:H,'Point Totals by Grade-Gender'!A204,'Team Points Summary'!C:C)</f>
        <v>53</v>
      </c>
      <c r="C204">
        <f t="shared" si="3"/>
      </c>
      <c r="D204">
        <f>COUNTIF('Team Points Summary'!H:H,'Point Totals by Grade-Gender'!A204)</f>
        <v>1</v>
      </c>
    </row>
    <row r="205" spans="1:4" ht="12.75" hidden="1">
      <c r="A205" t="s">
        <v>59</v>
      </c>
      <c r="B205">
        <f>SUMIF('Team Points Summary'!H:H,'Point Totals by Grade-Gender'!A205,'Team Points Summary'!C:C)</f>
        <v>231</v>
      </c>
      <c r="C205">
        <f t="shared" si="3"/>
      </c>
      <c r="D205">
        <f>COUNTIF('Team Points Summary'!H:H,'Point Totals by Grade-Gender'!A205)</f>
        <v>1</v>
      </c>
    </row>
    <row r="206" spans="1:4" ht="12.75" hidden="1">
      <c r="A206" t="s">
        <v>68</v>
      </c>
      <c r="B206">
        <f>SUMIF('Team Points Summary'!H:H,'Point Totals by Grade-Gender'!A206,'Team Points Summary'!C:C)</f>
        <v>252</v>
      </c>
      <c r="C206">
        <f t="shared" si="3"/>
      </c>
      <c r="D206">
        <f>COUNTIF('Team Points Summary'!H:H,'Point Totals by Grade-Gender'!A206)</f>
        <v>1</v>
      </c>
    </row>
    <row r="207" spans="1:4" ht="12.75" hidden="1">
      <c r="A207" t="s">
        <v>637</v>
      </c>
      <c r="B207">
        <f>SUMIF('Team Points Summary'!H:H,'Point Totals by Grade-Gender'!A207,'Team Points Summary'!C:C)</f>
        <v>277</v>
      </c>
      <c r="C207">
        <f t="shared" si="3"/>
      </c>
      <c r="D207">
        <f>COUNTIF('Team Points Summary'!H:H,'Point Totals by Grade-Gender'!A207)</f>
        <v>1</v>
      </c>
    </row>
    <row r="208" spans="1:4" ht="12.75" hidden="1">
      <c r="A208" t="s">
        <v>326</v>
      </c>
      <c r="B208">
        <f>SUMIF('Team Points Summary'!H:H,'Point Totals by Grade-Gender'!A208,'Team Points Summary'!C:C)</f>
        <v>290</v>
      </c>
      <c r="C208">
        <f t="shared" si="3"/>
      </c>
      <c r="D208">
        <f>COUNTIF('Team Points Summary'!H:H,'Point Totals by Grade-Gender'!A208)</f>
        <v>1</v>
      </c>
    </row>
    <row r="209" spans="1:4" ht="12.75" hidden="1">
      <c r="A209" t="s">
        <v>481</v>
      </c>
      <c r="B209">
        <f>SUMIF('Team Points Summary'!H:H,'Point Totals by Grade-Gender'!A209,'Team Points Summary'!C:C)</f>
        <v>332</v>
      </c>
      <c r="C209">
        <f t="shared" si="3"/>
      </c>
      <c r="D209">
        <f>COUNTIF('Team Points Summary'!H:H,'Point Totals by Grade-Gender'!A209)</f>
        <v>1</v>
      </c>
    </row>
    <row r="210" spans="1:4" ht="12.75" hidden="1">
      <c r="A210" t="s">
        <v>496</v>
      </c>
      <c r="B210">
        <f>SUMIF('Team Points Summary'!H:H,'Point Totals by Grade-Gender'!A210,'Team Points Summary'!C:C)</f>
        <v>332</v>
      </c>
      <c r="C210">
        <f t="shared" si="3"/>
      </c>
      <c r="D210">
        <f>COUNTIF('Team Points Summary'!H:H,'Point Totals by Grade-Gender'!A210)</f>
        <v>1</v>
      </c>
    </row>
    <row r="211" spans="1:4" ht="12.75" hidden="1">
      <c r="A211" t="s">
        <v>633</v>
      </c>
      <c r="B211">
        <f>SUMIF('Team Points Summary'!H:H,'Point Totals by Grade-Gender'!A211,'Team Points Summary'!C:C)</f>
        <v>366</v>
      </c>
      <c r="C211">
        <f t="shared" si="3"/>
      </c>
      <c r="D211">
        <f>COUNTIF('Team Points Summary'!H:H,'Point Totals by Grade-Gender'!A211)</f>
        <v>1</v>
      </c>
    </row>
    <row r="212" spans="1:4" ht="12.75" hidden="1">
      <c r="A212" t="s">
        <v>501</v>
      </c>
      <c r="B212">
        <f>SUMIF('Team Points Summary'!H:H,'Point Totals by Grade-Gender'!A212,'Team Points Summary'!C:C)</f>
        <v>377</v>
      </c>
      <c r="C212">
        <f t="shared" si="3"/>
      </c>
      <c r="D212">
        <f>COUNTIF('Team Points Summary'!H:H,'Point Totals by Grade-Gender'!A212)</f>
        <v>1</v>
      </c>
    </row>
    <row r="213" spans="1:4" ht="12.75" hidden="1">
      <c r="A213" t="s">
        <v>488</v>
      </c>
      <c r="B213">
        <f>SUMIF('Team Points Summary'!H:H,'Point Totals by Grade-Gender'!A213,'Team Points Summary'!C:C)</f>
        <v>386</v>
      </c>
      <c r="C213">
        <f t="shared" si="3"/>
      </c>
      <c r="D213">
        <f>COUNTIF('Team Points Summary'!H:H,'Point Totals by Grade-Gender'!A213)</f>
        <v>1</v>
      </c>
    </row>
    <row r="214" spans="1:4" ht="12.75" hidden="1">
      <c r="A214" t="s">
        <v>323</v>
      </c>
      <c r="B214">
        <f>SUMIF('Team Points Summary'!H:H,'Point Totals by Grade-Gender'!A214,'Team Points Summary'!C:C)</f>
        <v>389</v>
      </c>
      <c r="C214">
        <f t="shared" si="3"/>
      </c>
      <c r="D214">
        <f>COUNTIF('Team Points Summary'!H:H,'Point Totals by Grade-Gender'!A214)</f>
        <v>1</v>
      </c>
    </row>
    <row r="215" spans="1:4" ht="12.75" hidden="1">
      <c r="A215" t="s">
        <v>480</v>
      </c>
      <c r="B215">
        <f>SUMIF('Team Points Summary'!H:H,'Point Totals by Grade-Gender'!A215,'Team Points Summary'!C:C)</f>
        <v>401</v>
      </c>
      <c r="C215">
        <f t="shared" si="3"/>
      </c>
      <c r="D215">
        <f>COUNTIF('Team Points Summary'!H:H,'Point Totals by Grade-Gender'!A215)</f>
        <v>1</v>
      </c>
    </row>
    <row r="216" spans="1:4" ht="12.75" hidden="1">
      <c r="A216" t="s">
        <v>493</v>
      </c>
      <c r="B216">
        <f>SUMIF('Team Points Summary'!H:H,'Point Totals by Grade-Gender'!A216,'Team Points Summary'!C:C)</f>
        <v>401</v>
      </c>
      <c r="C216">
        <f t="shared" si="3"/>
      </c>
      <c r="D216">
        <f>COUNTIF('Team Points Summary'!H:H,'Point Totals by Grade-Gender'!A216)</f>
        <v>1</v>
      </c>
    </row>
    <row r="217" spans="1:4" ht="12.75" hidden="1">
      <c r="A217" t="s">
        <v>631</v>
      </c>
      <c r="B217">
        <f>SUMIF('Team Points Summary'!H:H,'Point Totals by Grade-Gender'!A217,'Team Points Summary'!C:C)</f>
        <v>420</v>
      </c>
      <c r="C217">
        <f t="shared" si="3"/>
      </c>
      <c r="D217">
        <f>COUNTIF('Team Points Summary'!H:H,'Point Totals by Grade-Gender'!A217)</f>
        <v>1</v>
      </c>
    </row>
    <row r="218" spans="1:4" ht="12.75" hidden="1">
      <c r="A218" t="s">
        <v>475</v>
      </c>
      <c r="B218">
        <f>SUMIF('Team Points Summary'!H:H,'Point Totals by Grade-Gender'!A218,'Team Points Summary'!C:C)</f>
        <v>437</v>
      </c>
      <c r="C218">
        <f t="shared" si="3"/>
      </c>
      <c r="D218">
        <f>COUNTIF('Team Points Summary'!H:H,'Point Totals by Grade-Gender'!A218)</f>
        <v>1</v>
      </c>
    </row>
    <row r="219" spans="1:4" ht="12.75" hidden="1">
      <c r="A219" t="s">
        <v>489</v>
      </c>
      <c r="B219">
        <f>SUMIF('Team Points Summary'!H:H,'Point Totals by Grade-Gender'!A219,'Team Points Summary'!C:C)</f>
        <v>437</v>
      </c>
      <c r="C219">
        <f t="shared" si="3"/>
      </c>
      <c r="D219">
        <f>COUNTIF('Team Points Summary'!H:H,'Point Totals by Grade-Gender'!A219)</f>
        <v>1</v>
      </c>
    </row>
    <row r="220" spans="1:4" ht="12.75" hidden="1">
      <c r="A220" t="s">
        <v>362</v>
      </c>
      <c r="B220">
        <f>SUMIF('Team Points Summary'!H:H,'Point Totals by Grade-Gender'!A220,'Team Points Summary'!C:C)</f>
        <v>442</v>
      </c>
      <c r="C220">
        <f aca="true" t="shared" si="4" ref="C220:C229">IF(E$2=D220,RANK(B220,B$155:B$183,1),"")</f>
      </c>
      <c r="D220">
        <f>COUNTIF('Team Points Summary'!H:H,'Point Totals by Grade-Gender'!A220)</f>
        <v>1</v>
      </c>
    </row>
    <row r="221" spans="1:4" ht="12.75" hidden="1">
      <c r="A221" t="s">
        <v>175</v>
      </c>
      <c r="B221">
        <f>SUMIF('Team Points Summary'!H:H,'Point Totals by Grade-Gender'!A221,'Team Points Summary'!C:C)</f>
        <v>451</v>
      </c>
      <c r="C221">
        <f t="shared" si="4"/>
      </c>
      <c r="D221">
        <f>COUNTIF('Team Points Summary'!H:H,'Point Totals by Grade-Gender'!A221)</f>
        <v>1</v>
      </c>
    </row>
    <row r="222" spans="1:4" ht="12.75" hidden="1">
      <c r="A222" t="s">
        <v>470</v>
      </c>
      <c r="B222">
        <f>SUMIF('Team Points Summary'!H:H,'Point Totals by Grade-Gender'!A222,'Team Points Summary'!C:C)</f>
        <v>466</v>
      </c>
      <c r="C222">
        <f t="shared" si="4"/>
      </c>
      <c r="D222">
        <f>COUNTIF('Team Points Summary'!H:H,'Point Totals by Grade-Gender'!A222)</f>
        <v>1</v>
      </c>
    </row>
    <row r="223" spans="1:4" ht="12.75" hidden="1">
      <c r="A223" t="s">
        <v>632</v>
      </c>
      <c r="B223">
        <f>SUMIF('Team Points Summary'!H:H,'Point Totals by Grade-Gender'!A223,'Team Points Summary'!C:C)</f>
        <v>506</v>
      </c>
      <c r="C223">
        <f t="shared" si="4"/>
      </c>
      <c r="D223">
        <f>COUNTIF('Team Points Summary'!H:H,'Point Totals by Grade-Gender'!A223)</f>
        <v>1</v>
      </c>
    </row>
    <row r="224" spans="1:4" ht="12.75" hidden="1">
      <c r="A224" t="s">
        <v>361</v>
      </c>
      <c r="B224">
        <f>SUMIF('Team Points Summary'!H:H,'Point Totals by Grade-Gender'!A224,'Team Points Summary'!C:C)</f>
        <v>519</v>
      </c>
      <c r="C224">
        <f t="shared" si="4"/>
      </c>
      <c r="D224">
        <f>COUNTIF('Team Points Summary'!H:H,'Point Totals by Grade-Gender'!A224)</f>
        <v>1</v>
      </c>
    </row>
    <row r="225" spans="1:4" ht="12.75" hidden="1">
      <c r="A225" t="s">
        <v>636</v>
      </c>
      <c r="B225">
        <f>SUMIF('Team Points Summary'!H:H,'Point Totals by Grade-Gender'!A225,'Team Points Summary'!C:C)</f>
        <v>520</v>
      </c>
      <c r="C225">
        <f t="shared" si="4"/>
      </c>
      <c r="D225">
        <f>COUNTIF('Team Points Summary'!H:H,'Point Totals by Grade-Gender'!A225)</f>
        <v>1</v>
      </c>
    </row>
    <row r="226" spans="1:4" ht="12.75" hidden="1">
      <c r="A226" t="s">
        <v>483</v>
      </c>
      <c r="B226">
        <f>SUMIF('Team Points Summary'!H:H,'Point Totals by Grade-Gender'!A226,'Team Points Summary'!C:C)</f>
        <v>528</v>
      </c>
      <c r="C226">
        <f t="shared" si="4"/>
      </c>
      <c r="D226">
        <f>COUNTIF('Team Points Summary'!H:H,'Point Totals by Grade-Gender'!A226)</f>
        <v>1</v>
      </c>
    </row>
    <row r="227" spans="1:4" ht="12.75" hidden="1">
      <c r="A227" t="s">
        <v>471</v>
      </c>
      <c r="B227">
        <f>SUMIF('Team Points Summary'!H:H,'Point Totals by Grade-Gender'!A227,'Team Points Summary'!C:C)</f>
        <v>575</v>
      </c>
      <c r="C227">
        <f t="shared" si="4"/>
      </c>
      <c r="D227">
        <f>COUNTIF('Team Points Summary'!H:H,'Point Totals by Grade-Gender'!A227)</f>
        <v>1</v>
      </c>
    </row>
    <row r="228" spans="1:4" ht="12.75" hidden="1">
      <c r="A228" t="s">
        <v>634</v>
      </c>
      <c r="B228">
        <f>SUMIF('Team Points Summary'!H:H,'Point Totals by Grade-Gender'!A228,'Team Points Summary'!C:C)</f>
        <v>587</v>
      </c>
      <c r="C228">
        <f t="shared" si="4"/>
      </c>
      <c r="D228">
        <f>COUNTIF('Team Points Summary'!H:H,'Point Totals by Grade-Gender'!A228)</f>
        <v>1</v>
      </c>
    </row>
    <row r="229" spans="1:4" ht="12.75" hidden="1">
      <c r="A229" t="s">
        <v>635</v>
      </c>
      <c r="B229">
        <f>SUMIF('Team Points Summary'!H:H,'Point Totals by Grade-Gender'!A229,'Team Points Summary'!C:C)</f>
        <v>603</v>
      </c>
      <c r="C229">
        <f t="shared" si="4"/>
      </c>
      <c r="D229">
        <f>COUNTIF('Team Points Summary'!H:H,'Point Totals by Grade-Gender'!A229)</f>
        <v>1</v>
      </c>
    </row>
    <row r="230" ht="12.75">
      <c r="A230" s="13" t="s">
        <v>158</v>
      </c>
    </row>
    <row r="231" spans="1:5" ht="12.75">
      <c r="A231" s="11" t="s">
        <v>105</v>
      </c>
      <c r="B231">
        <f>SUM(B155:B229)</f>
        <v>42605</v>
      </c>
      <c r="E231">
        <f>SUMIF('Team Points Summary'!H:H,'Point Totals by Grade-Gender'!A231,'Team Points Summary'!C:C)</f>
        <v>42605</v>
      </c>
    </row>
    <row r="233" spans="1:4" ht="12.75">
      <c r="A233" t="s">
        <v>49</v>
      </c>
      <c r="B233">
        <f>SUMIF('Team Points Summary'!H:H,'Point Totals by Grade-Gender'!A233,'Team Points Summary'!C:C)</f>
        <v>169</v>
      </c>
      <c r="C233">
        <f>IF(E$2=D233,RANK(B233,B$233:B$250,1),"")</f>
        <v>1</v>
      </c>
      <c r="D233">
        <f>COUNTIF('Team Points Summary'!H:H,'Point Totals by Grade-Gender'!A233)</f>
        <v>3</v>
      </c>
    </row>
    <row r="234" spans="1:4" ht="12.75">
      <c r="A234" t="s">
        <v>115</v>
      </c>
      <c r="B234">
        <f>SUMIF('Team Points Summary'!H:H,'Point Totals by Grade-Gender'!A234,'Team Points Summary'!C:C)</f>
        <v>217</v>
      </c>
      <c r="C234">
        <f aca="true" t="shared" si="5" ref="C234:C297">IF(E$2=D234,RANK(B234,B$233:B$250,1),"")</f>
        <v>2</v>
      </c>
      <c r="D234">
        <f>COUNTIF('Team Points Summary'!H:H,'Point Totals by Grade-Gender'!A234)</f>
        <v>3</v>
      </c>
    </row>
    <row r="235" spans="1:4" ht="12.75">
      <c r="A235" t="s">
        <v>54</v>
      </c>
      <c r="B235">
        <f>SUMIF('Team Points Summary'!H:H,'Point Totals by Grade-Gender'!A235,'Team Points Summary'!C:C)</f>
        <v>244</v>
      </c>
      <c r="C235">
        <f t="shared" si="5"/>
        <v>3</v>
      </c>
      <c r="D235">
        <f>COUNTIF('Team Points Summary'!H:H,'Point Totals by Grade-Gender'!A235)</f>
        <v>3</v>
      </c>
    </row>
    <row r="236" spans="1:4" ht="12.75">
      <c r="A236" t="s">
        <v>510</v>
      </c>
      <c r="B236">
        <f>SUMIF('Team Points Summary'!H:H,'Point Totals by Grade-Gender'!A236,'Team Points Summary'!C:C)</f>
        <v>280</v>
      </c>
      <c r="C236">
        <f t="shared" si="5"/>
        <v>4</v>
      </c>
      <c r="D236">
        <f>COUNTIF('Team Points Summary'!H:H,'Point Totals by Grade-Gender'!A236)</f>
        <v>3</v>
      </c>
    </row>
    <row r="237" spans="1:4" ht="12.75">
      <c r="A237" t="s">
        <v>53</v>
      </c>
      <c r="B237">
        <f>SUMIF('Team Points Summary'!H:H,'Point Totals by Grade-Gender'!A237,'Team Points Summary'!C:C)</f>
        <v>350</v>
      </c>
      <c r="C237">
        <f t="shared" si="5"/>
        <v>5</v>
      </c>
      <c r="D237">
        <f>COUNTIF('Team Points Summary'!H:H,'Point Totals by Grade-Gender'!A237)</f>
        <v>3</v>
      </c>
    </row>
    <row r="238" spans="1:4" ht="12.75">
      <c r="A238" t="s">
        <v>45</v>
      </c>
      <c r="B238">
        <f>SUMIF('Team Points Summary'!H:H,'Point Totals by Grade-Gender'!A238,'Team Points Summary'!C:C)</f>
        <v>378</v>
      </c>
      <c r="C238">
        <f t="shared" si="5"/>
        <v>6</v>
      </c>
      <c r="D238">
        <f>COUNTIF('Team Points Summary'!H:H,'Point Totals by Grade-Gender'!A238)</f>
        <v>3</v>
      </c>
    </row>
    <row r="239" spans="1:4" ht="12.75">
      <c r="A239" t="s">
        <v>503</v>
      </c>
      <c r="B239">
        <f>SUMIF('Team Points Summary'!H:H,'Point Totals by Grade-Gender'!A239,'Team Points Summary'!C:C)</f>
        <v>409</v>
      </c>
      <c r="C239">
        <f t="shared" si="5"/>
        <v>7</v>
      </c>
      <c r="D239">
        <f>COUNTIF('Team Points Summary'!H:H,'Point Totals by Grade-Gender'!A239)</f>
        <v>3</v>
      </c>
    </row>
    <row r="240" spans="1:4" ht="12.75">
      <c r="A240" t="s">
        <v>52</v>
      </c>
      <c r="B240">
        <f>SUMIF('Team Points Summary'!H:H,'Point Totals by Grade-Gender'!A240,'Team Points Summary'!C:C)</f>
        <v>463</v>
      </c>
      <c r="C240">
        <f t="shared" si="5"/>
        <v>8</v>
      </c>
      <c r="D240">
        <f>COUNTIF('Team Points Summary'!H:H,'Point Totals by Grade-Gender'!A240)</f>
        <v>3</v>
      </c>
    </row>
    <row r="241" spans="1:4" ht="12.75">
      <c r="A241" t="s">
        <v>527</v>
      </c>
      <c r="B241">
        <f>SUMIF('Team Points Summary'!H:H,'Point Totals by Grade-Gender'!A241,'Team Points Summary'!C:C)</f>
        <v>509</v>
      </c>
      <c r="C241">
        <f t="shared" si="5"/>
        <v>9</v>
      </c>
      <c r="D241">
        <f>COUNTIF('Team Points Summary'!H:H,'Point Totals by Grade-Gender'!A241)</f>
        <v>3</v>
      </c>
    </row>
    <row r="242" spans="1:4" ht="12.75">
      <c r="A242" t="s">
        <v>188</v>
      </c>
      <c r="B242">
        <f>SUMIF('Team Points Summary'!H:H,'Point Totals by Grade-Gender'!A242,'Team Points Summary'!C:C)</f>
        <v>542</v>
      </c>
      <c r="C242">
        <f t="shared" si="5"/>
        <v>10</v>
      </c>
      <c r="D242">
        <f>COUNTIF('Team Points Summary'!H:H,'Point Totals by Grade-Gender'!A242)</f>
        <v>3</v>
      </c>
    </row>
    <row r="243" spans="1:4" ht="12.75" hidden="1">
      <c r="A243" t="s">
        <v>511</v>
      </c>
      <c r="B243">
        <f>SUMIF('Team Points Summary'!H:H,'Point Totals by Grade-Gender'!A243,'Team Points Summary'!C:C)</f>
        <v>580</v>
      </c>
      <c r="C243">
        <f t="shared" si="5"/>
        <v>11</v>
      </c>
      <c r="D243">
        <f>COUNTIF('Team Points Summary'!H:H,'Point Totals by Grade-Gender'!A243)</f>
        <v>3</v>
      </c>
    </row>
    <row r="244" spans="1:4" ht="12.75" hidden="1">
      <c r="A244" t="s">
        <v>51</v>
      </c>
      <c r="B244">
        <f>SUMIF('Team Points Summary'!H:H,'Point Totals by Grade-Gender'!A244,'Team Points Summary'!C:C)</f>
        <v>586</v>
      </c>
      <c r="C244">
        <f t="shared" si="5"/>
        <v>12</v>
      </c>
      <c r="D244">
        <f>COUNTIF('Team Points Summary'!H:H,'Point Totals by Grade-Gender'!A244)</f>
        <v>3</v>
      </c>
    </row>
    <row r="245" spans="1:4" ht="12.75" hidden="1">
      <c r="A245" t="s">
        <v>313</v>
      </c>
      <c r="B245">
        <f>SUMIF('Team Points Summary'!H:H,'Point Totals by Grade-Gender'!A245,'Team Points Summary'!C:C)</f>
        <v>625</v>
      </c>
      <c r="C245">
        <f t="shared" si="5"/>
        <v>13</v>
      </c>
      <c r="D245">
        <f>COUNTIF('Team Points Summary'!H:H,'Point Totals by Grade-Gender'!A245)</f>
        <v>3</v>
      </c>
    </row>
    <row r="246" spans="1:4" ht="12.75" hidden="1">
      <c r="A246" t="s">
        <v>161</v>
      </c>
      <c r="B246">
        <f>SUMIF('Team Points Summary'!H:H,'Point Totals by Grade-Gender'!A246,'Team Points Summary'!C:C)</f>
        <v>631</v>
      </c>
      <c r="C246">
        <f t="shared" si="5"/>
        <v>14</v>
      </c>
      <c r="D246">
        <f>COUNTIF('Team Points Summary'!H:H,'Point Totals by Grade-Gender'!A246)</f>
        <v>3</v>
      </c>
    </row>
    <row r="247" spans="1:4" ht="12.75" hidden="1">
      <c r="A247" t="s">
        <v>512</v>
      </c>
      <c r="B247">
        <f>SUMIF('Team Points Summary'!H:H,'Point Totals by Grade-Gender'!A247,'Team Points Summary'!C:C)</f>
        <v>738</v>
      </c>
      <c r="C247">
        <f t="shared" si="5"/>
        <v>15</v>
      </c>
      <c r="D247">
        <f>COUNTIF('Team Points Summary'!H:H,'Point Totals by Grade-Gender'!A247)</f>
        <v>3</v>
      </c>
    </row>
    <row r="248" spans="1:4" ht="12.75" hidden="1">
      <c r="A248" t="s">
        <v>513</v>
      </c>
      <c r="B248">
        <f>SUMIF('Team Points Summary'!H:H,'Point Totals by Grade-Gender'!A248,'Team Points Summary'!C:C)</f>
        <v>927</v>
      </c>
      <c r="C248">
        <f t="shared" si="5"/>
        <v>16</v>
      </c>
      <c r="D248">
        <f>COUNTIF('Team Points Summary'!H:H,'Point Totals by Grade-Gender'!A248)</f>
        <v>3</v>
      </c>
    </row>
    <row r="249" spans="1:4" ht="12.75" hidden="1">
      <c r="A249" t="s">
        <v>55</v>
      </c>
      <c r="B249">
        <f>SUMIF('Team Points Summary'!H:H,'Point Totals by Grade-Gender'!A249,'Team Points Summary'!C:C)</f>
        <v>962</v>
      </c>
      <c r="C249">
        <f t="shared" si="5"/>
        <v>17</v>
      </c>
      <c r="D249">
        <f>COUNTIF('Team Points Summary'!H:H,'Point Totals by Grade-Gender'!A249)</f>
        <v>3</v>
      </c>
    </row>
    <row r="250" spans="1:4" ht="12.75" hidden="1">
      <c r="A250" t="s">
        <v>316</v>
      </c>
      <c r="B250">
        <f>SUMIF('Team Points Summary'!H:H,'Point Totals by Grade-Gender'!A250,'Team Points Summary'!C:C)</f>
        <v>977</v>
      </c>
      <c r="C250">
        <f t="shared" si="5"/>
        <v>18</v>
      </c>
      <c r="D250">
        <f>COUNTIF('Team Points Summary'!H:H,'Point Totals by Grade-Gender'!A250)</f>
        <v>3</v>
      </c>
    </row>
    <row r="251" spans="1:4" ht="12.75" hidden="1">
      <c r="A251" t="s">
        <v>143</v>
      </c>
      <c r="B251">
        <f>SUMIF('Team Points Summary'!H:H,'Point Totals by Grade-Gender'!A251,'Team Points Summary'!C:C)</f>
        <v>74</v>
      </c>
      <c r="C251">
        <f t="shared" si="5"/>
      </c>
      <c r="D251">
        <f>COUNTIF('Team Points Summary'!H:H,'Point Totals by Grade-Gender'!A251)</f>
        <v>2</v>
      </c>
    </row>
    <row r="252" spans="1:4" ht="12.75" hidden="1">
      <c r="A252" t="s">
        <v>163</v>
      </c>
      <c r="B252">
        <f>SUMIF('Team Points Summary'!H:H,'Point Totals by Grade-Gender'!A252,'Team Points Summary'!C:C)</f>
        <v>97</v>
      </c>
      <c r="C252">
        <f t="shared" si="5"/>
      </c>
      <c r="D252">
        <f>COUNTIF('Team Points Summary'!H:H,'Point Totals by Grade-Gender'!A252)</f>
        <v>2</v>
      </c>
    </row>
    <row r="253" spans="1:4" ht="12.75" hidden="1">
      <c r="A253" t="s">
        <v>141</v>
      </c>
      <c r="B253">
        <f>SUMIF('Team Points Summary'!H:H,'Point Totals by Grade-Gender'!A253,'Team Points Summary'!C:C)</f>
        <v>149</v>
      </c>
      <c r="C253">
        <f t="shared" si="5"/>
      </c>
      <c r="D253">
        <f>COUNTIF('Team Points Summary'!H:H,'Point Totals by Grade-Gender'!A253)</f>
        <v>2</v>
      </c>
    </row>
    <row r="254" spans="1:4" ht="12.75" hidden="1">
      <c r="A254" t="s">
        <v>505</v>
      </c>
      <c r="B254">
        <f>SUMIF('Team Points Summary'!H:H,'Point Totals by Grade-Gender'!A254,'Team Points Summary'!C:C)</f>
        <v>225</v>
      </c>
      <c r="C254">
        <f t="shared" si="5"/>
      </c>
      <c r="D254">
        <f>COUNTIF('Team Points Summary'!H:H,'Point Totals by Grade-Gender'!A254)</f>
        <v>2</v>
      </c>
    </row>
    <row r="255" spans="1:4" ht="12.75" hidden="1">
      <c r="A255" t="s">
        <v>515</v>
      </c>
      <c r="B255">
        <f>SUMIF('Team Points Summary'!H:H,'Point Totals by Grade-Gender'!A255,'Team Points Summary'!C:C)</f>
        <v>275</v>
      </c>
      <c r="C255">
        <f t="shared" si="5"/>
      </c>
      <c r="D255">
        <f>COUNTIF('Team Points Summary'!H:H,'Point Totals by Grade-Gender'!A255)</f>
        <v>2</v>
      </c>
    </row>
    <row r="256" spans="1:4" ht="12.75" hidden="1">
      <c r="A256" t="s">
        <v>46</v>
      </c>
      <c r="B256">
        <f>SUMIF('Team Points Summary'!H:H,'Point Totals by Grade-Gender'!A256,'Team Points Summary'!C:C)</f>
        <v>312</v>
      </c>
      <c r="C256">
        <f t="shared" si="5"/>
      </c>
      <c r="D256">
        <f>COUNTIF('Team Points Summary'!H:H,'Point Totals by Grade-Gender'!A256)</f>
        <v>2</v>
      </c>
    </row>
    <row r="257" spans="1:4" ht="12.75" hidden="1">
      <c r="A257" t="s">
        <v>507</v>
      </c>
      <c r="B257">
        <f>SUMIF('Team Points Summary'!H:H,'Point Totals by Grade-Gender'!A257,'Team Points Summary'!C:C)</f>
        <v>332</v>
      </c>
      <c r="C257">
        <f t="shared" si="5"/>
      </c>
      <c r="D257">
        <f>COUNTIF('Team Points Summary'!H:H,'Point Totals by Grade-Gender'!A257)</f>
        <v>2</v>
      </c>
    </row>
    <row r="258" spans="1:4" ht="12.75" hidden="1">
      <c r="A258" t="s">
        <v>48</v>
      </c>
      <c r="B258">
        <f>SUMIF('Team Points Summary'!H:H,'Point Totals by Grade-Gender'!A258,'Team Points Summary'!C:C)</f>
        <v>367</v>
      </c>
      <c r="C258">
        <f t="shared" si="5"/>
      </c>
      <c r="D258">
        <f>COUNTIF('Team Points Summary'!H:H,'Point Totals by Grade-Gender'!A258)</f>
        <v>2</v>
      </c>
    </row>
    <row r="259" spans="1:4" ht="12.75" hidden="1">
      <c r="A259" t="s">
        <v>317</v>
      </c>
      <c r="B259">
        <f>SUMIF('Team Points Summary'!H:H,'Point Totals by Grade-Gender'!A259,'Team Points Summary'!C:C)</f>
        <v>390</v>
      </c>
      <c r="C259">
        <f t="shared" si="5"/>
      </c>
      <c r="D259">
        <f>COUNTIF('Team Points Summary'!H:H,'Point Totals by Grade-Gender'!A259)</f>
        <v>2</v>
      </c>
    </row>
    <row r="260" spans="1:4" ht="12.75" hidden="1">
      <c r="A260" t="s">
        <v>50</v>
      </c>
      <c r="B260">
        <f>SUMIF('Team Points Summary'!H:H,'Point Totals by Grade-Gender'!A260,'Team Points Summary'!C:C)</f>
        <v>467</v>
      </c>
      <c r="C260">
        <f t="shared" si="5"/>
      </c>
      <c r="D260">
        <f>COUNTIF('Team Points Summary'!H:H,'Point Totals by Grade-Gender'!A260)</f>
        <v>2</v>
      </c>
    </row>
    <row r="261" spans="1:4" ht="12.75" hidden="1">
      <c r="A261" t="s">
        <v>502</v>
      </c>
      <c r="B261">
        <f>SUMIF('Team Points Summary'!H:H,'Point Totals by Grade-Gender'!A261,'Team Points Summary'!C:C)</f>
        <v>506</v>
      </c>
      <c r="C261">
        <f t="shared" si="5"/>
      </c>
      <c r="D261">
        <f>COUNTIF('Team Points Summary'!H:H,'Point Totals by Grade-Gender'!A261)</f>
        <v>2</v>
      </c>
    </row>
    <row r="262" spans="1:4" ht="12.75" hidden="1">
      <c r="A262" t="s">
        <v>520</v>
      </c>
      <c r="B262">
        <f>SUMIF('Team Points Summary'!H:H,'Point Totals by Grade-Gender'!A262,'Team Points Summary'!C:C)</f>
        <v>507</v>
      </c>
      <c r="C262">
        <f t="shared" si="5"/>
      </c>
      <c r="D262">
        <f>COUNTIF('Team Points Summary'!H:H,'Point Totals by Grade-Gender'!A262)</f>
        <v>2</v>
      </c>
    </row>
    <row r="263" spans="1:4" ht="12.75" hidden="1">
      <c r="A263" t="s">
        <v>357</v>
      </c>
      <c r="B263">
        <f>SUMIF('Team Points Summary'!H:H,'Point Totals by Grade-Gender'!A263,'Team Points Summary'!C:C)</f>
        <v>527</v>
      </c>
      <c r="C263">
        <f t="shared" si="5"/>
      </c>
      <c r="D263">
        <f>COUNTIF('Team Points Summary'!H:H,'Point Totals by Grade-Gender'!A263)</f>
        <v>2</v>
      </c>
    </row>
    <row r="264" spans="1:4" ht="12.75" hidden="1">
      <c r="A264" t="s">
        <v>114</v>
      </c>
      <c r="B264">
        <f>SUMIF('Team Points Summary'!H:H,'Point Totals by Grade-Gender'!A264,'Team Points Summary'!C:C)</f>
        <v>588</v>
      </c>
      <c r="C264">
        <f t="shared" si="5"/>
      </c>
      <c r="D264">
        <f>COUNTIF('Team Points Summary'!H:H,'Point Totals by Grade-Gender'!A264)</f>
        <v>2</v>
      </c>
    </row>
    <row r="265" spans="1:4" ht="12.75" hidden="1">
      <c r="A265" t="s">
        <v>528</v>
      </c>
      <c r="B265">
        <f>SUMIF('Team Points Summary'!H:H,'Point Totals by Grade-Gender'!A265,'Team Points Summary'!C:C)</f>
        <v>606</v>
      </c>
      <c r="C265">
        <f t="shared" si="5"/>
      </c>
      <c r="D265">
        <f>COUNTIF('Team Points Summary'!H:H,'Point Totals by Grade-Gender'!A265)</f>
        <v>2</v>
      </c>
    </row>
    <row r="266" spans="1:4" ht="12.75" hidden="1">
      <c r="A266" t="s">
        <v>309</v>
      </c>
      <c r="B266">
        <f>SUMIF('Team Points Summary'!H:H,'Point Totals by Grade-Gender'!A266,'Team Points Summary'!C:C)</f>
        <v>642</v>
      </c>
      <c r="C266">
        <f t="shared" si="5"/>
      </c>
      <c r="D266">
        <f>COUNTIF('Team Points Summary'!H:H,'Point Totals by Grade-Gender'!A266)</f>
        <v>2</v>
      </c>
    </row>
    <row r="267" spans="1:4" ht="12.75" hidden="1">
      <c r="A267" t="s">
        <v>504</v>
      </c>
      <c r="B267">
        <f>SUMIF('Team Points Summary'!H:H,'Point Totals by Grade-Gender'!A267,'Team Points Summary'!C:C)</f>
        <v>653</v>
      </c>
      <c r="C267">
        <f t="shared" si="5"/>
      </c>
      <c r="D267">
        <f>COUNTIF('Team Points Summary'!H:H,'Point Totals by Grade-Gender'!A267)</f>
        <v>2</v>
      </c>
    </row>
    <row r="268" spans="1:4" ht="12.75" hidden="1">
      <c r="A268" t="s">
        <v>521</v>
      </c>
      <c r="B268">
        <f>SUMIF('Team Points Summary'!H:H,'Point Totals by Grade-Gender'!A268,'Team Points Summary'!C:C)</f>
        <v>701</v>
      </c>
      <c r="C268">
        <f t="shared" si="5"/>
      </c>
      <c r="D268">
        <f>COUNTIF('Team Points Summary'!H:H,'Point Totals by Grade-Gender'!A268)</f>
        <v>2</v>
      </c>
    </row>
    <row r="269" spans="1:4" ht="12.75" hidden="1">
      <c r="A269" t="s">
        <v>144</v>
      </c>
      <c r="B269">
        <f>SUMIF('Team Points Summary'!H:H,'Point Totals by Grade-Gender'!A269,'Team Points Summary'!C:C)</f>
        <v>702</v>
      </c>
      <c r="C269">
        <f t="shared" si="5"/>
      </c>
      <c r="D269">
        <f>COUNTIF('Team Points Summary'!H:H,'Point Totals by Grade-Gender'!A269)</f>
        <v>2</v>
      </c>
    </row>
    <row r="270" spans="1:4" ht="12.75" hidden="1">
      <c r="A270" t="s">
        <v>176</v>
      </c>
      <c r="B270">
        <f>SUMIF('Team Points Summary'!H:H,'Point Totals by Grade-Gender'!A270,'Team Points Summary'!C:C)</f>
        <v>715</v>
      </c>
      <c r="C270">
        <f t="shared" si="5"/>
      </c>
      <c r="D270">
        <f>COUNTIF('Team Points Summary'!H:H,'Point Totals by Grade-Gender'!A270)</f>
        <v>2</v>
      </c>
    </row>
    <row r="271" spans="1:4" ht="12.75" hidden="1">
      <c r="A271" t="s">
        <v>525</v>
      </c>
      <c r="B271">
        <f>SUMIF('Team Points Summary'!H:H,'Point Totals by Grade-Gender'!A271,'Team Points Summary'!C:C)</f>
        <v>738</v>
      </c>
      <c r="C271">
        <f t="shared" si="5"/>
      </c>
      <c r="D271">
        <f>COUNTIF('Team Points Summary'!H:H,'Point Totals by Grade-Gender'!A271)</f>
        <v>2</v>
      </c>
    </row>
    <row r="272" spans="1:4" ht="12.75" hidden="1">
      <c r="A272" t="s">
        <v>356</v>
      </c>
      <c r="B272">
        <f>SUMIF('Team Points Summary'!H:H,'Point Totals by Grade-Gender'!A272,'Team Points Summary'!C:C)</f>
        <v>774</v>
      </c>
      <c r="C272">
        <f t="shared" si="5"/>
      </c>
      <c r="D272">
        <f>COUNTIF('Team Points Summary'!H:H,'Point Totals by Grade-Gender'!A272)</f>
        <v>2</v>
      </c>
    </row>
    <row r="273" spans="1:4" ht="12.75" hidden="1">
      <c r="A273" t="s">
        <v>311</v>
      </c>
      <c r="B273">
        <f>SUMIF('Team Points Summary'!H:H,'Point Totals by Grade-Gender'!A273,'Team Points Summary'!C:C)</f>
        <v>813</v>
      </c>
      <c r="C273">
        <f t="shared" si="5"/>
      </c>
      <c r="D273">
        <f>COUNTIF('Team Points Summary'!H:H,'Point Totals by Grade-Gender'!A273)</f>
        <v>2</v>
      </c>
    </row>
    <row r="274" spans="1:4" ht="12.75" hidden="1">
      <c r="A274" t="s">
        <v>517</v>
      </c>
      <c r="B274">
        <f>SUMIF('Team Points Summary'!H:H,'Point Totals by Grade-Gender'!A274,'Team Points Summary'!C:C)</f>
        <v>838</v>
      </c>
      <c r="C274">
        <f t="shared" si="5"/>
      </c>
      <c r="D274">
        <f>COUNTIF('Team Points Summary'!H:H,'Point Totals by Grade-Gender'!A274)</f>
        <v>2</v>
      </c>
    </row>
    <row r="275" spans="1:4" ht="12.75" hidden="1">
      <c r="A275" t="s">
        <v>522</v>
      </c>
      <c r="B275">
        <f>SUMIF('Team Points Summary'!H:H,'Point Totals by Grade-Gender'!A275,'Team Points Summary'!C:C)</f>
        <v>851</v>
      </c>
      <c r="C275">
        <f t="shared" si="5"/>
      </c>
      <c r="D275">
        <f>COUNTIF('Team Points Summary'!H:H,'Point Totals by Grade-Gender'!A275)</f>
        <v>2</v>
      </c>
    </row>
    <row r="276" spans="1:4" ht="12.75" hidden="1">
      <c r="A276" t="s">
        <v>514</v>
      </c>
      <c r="B276">
        <f>SUMIF('Team Points Summary'!H:H,'Point Totals by Grade-Gender'!A276,'Team Points Summary'!C:C)</f>
        <v>866</v>
      </c>
      <c r="C276">
        <f t="shared" si="5"/>
      </c>
      <c r="D276">
        <f>COUNTIF('Team Points Summary'!H:H,'Point Totals by Grade-Gender'!A276)</f>
        <v>2</v>
      </c>
    </row>
    <row r="277" spans="1:4" ht="12.75" hidden="1">
      <c r="A277" t="s">
        <v>358</v>
      </c>
      <c r="B277">
        <f>SUMIF('Team Points Summary'!H:H,'Point Totals by Grade-Gender'!A277,'Team Points Summary'!C:C)</f>
        <v>882</v>
      </c>
      <c r="C277">
        <f t="shared" si="5"/>
      </c>
      <c r="D277">
        <f>COUNTIF('Team Points Summary'!H:H,'Point Totals by Grade-Gender'!A277)</f>
        <v>2</v>
      </c>
    </row>
    <row r="278" spans="1:4" ht="12.75" hidden="1">
      <c r="A278" t="s">
        <v>529</v>
      </c>
      <c r="B278">
        <f>SUMIF('Team Points Summary'!H:H,'Point Totals by Grade-Gender'!A278,'Team Points Summary'!C:C)</f>
        <v>896</v>
      </c>
      <c r="C278">
        <f t="shared" si="5"/>
      </c>
      <c r="D278">
        <f>COUNTIF('Team Points Summary'!H:H,'Point Totals by Grade-Gender'!A278)</f>
        <v>2</v>
      </c>
    </row>
    <row r="279" spans="1:4" ht="12.75" hidden="1">
      <c r="A279" t="s">
        <v>518</v>
      </c>
      <c r="B279">
        <f>SUMIF('Team Points Summary'!H:H,'Point Totals by Grade-Gender'!A279,'Team Points Summary'!C:C)</f>
        <v>927</v>
      </c>
      <c r="C279">
        <f t="shared" si="5"/>
      </c>
      <c r="D279">
        <f>COUNTIF('Team Points Summary'!H:H,'Point Totals by Grade-Gender'!A279)</f>
        <v>2</v>
      </c>
    </row>
    <row r="280" spans="1:4" ht="12.75" hidden="1">
      <c r="A280" t="s">
        <v>310</v>
      </c>
      <c r="B280">
        <f>SUMIF('Team Points Summary'!H:H,'Point Totals by Grade-Gender'!A280,'Team Points Summary'!C:C)</f>
        <v>936</v>
      </c>
      <c r="C280">
        <f t="shared" si="5"/>
      </c>
      <c r="D280">
        <f>COUNTIF('Team Points Summary'!H:H,'Point Totals by Grade-Gender'!A280)</f>
        <v>2</v>
      </c>
    </row>
    <row r="281" spans="1:4" ht="12.75" hidden="1">
      <c r="A281" t="s">
        <v>516</v>
      </c>
      <c r="B281">
        <f>SUMIF('Team Points Summary'!H:H,'Point Totals by Grade-Gender'!A281,'Team Points Summary'!C:C)</f>
        <v>1035</v>
      </c>
      <c r="C281">
        <f t="shared" si="5"/>
      </c>
      <c r="D281">
        <f>COUNTIF('Team Points Summary'!H:H,'Point Totals by Grade-Gender'!A281)</f>
        <v>2</v>
      </c>
    </row>
    <row r="282" spans="1:4" ht="12.75" hidden="1">
      <c r="A282" t="s">
        <v>641</v>
      </c>
      <c r="B282">
        <f>SUMIF('Team Points Summary'!H:H,'Point Totals by Grade-Gender'!A282,'Team Points Summary'!C:C)</f>
        <v>197</v>
      </c>
      <c r="C282">
        <f t="shared" si="5"/>
      </c>
      <c r="D282">
        <f>COUNTIF('Team Points Summary'!H:H,'Point Totals by Grade-Gender'!A282)</f>
        <v>1</v>
      </c>
    </row>
    <row r="283" spans="1:4" ht="12.75" hidden="1">
      <c r="A283" t="s">
        <v>162</v>
      </c>
      <c r="B283">
        <f>SUMIF('Team Points Summary'!H:H,'Point Totals by Grade-Gender'!A283,'Team Points Summary'!C:C)</f>
        <v>219</v>
      </c>
      <c r="C283">
        <f t="shared" si="5"/>
      </c>
      <c r="D283">
        <f>COUNTIF('Team Points Summary'!H:H,'Point Totals by Grade-Gender'!A283)</f>
        <v>1</v>
      </c>
    </row>
    <row r="284" spans="1:4" ht="12.75" hidden="1">
      <c r="A284" t="s">
        <v>638</v>
      </c>
      <c r="B284">
        <f>SUMIF('Team Points Summary'!H:H,'Point Totals by Grade-Gender'!A284,'Team Points Summary'!C:C)</f>
        <v>247</v>
      </c>
      <c r="C284">
        <f t="shared" si="5"/>
      </c>
      <c r="D284">
        <f>COUNTIF('Team Points Summary'!H:H,'Point Totals by Grade-Gender'!A284)</f>
        <v>1</v>
      </c>
    </row>
    <row r="285" spans="1:4" ht="12.75" hidden="1">
      <c r="A285" t="s">
        <v>642</v>
      </c>
      <c r="B285">
        <f>SUMIF('Team Points Summary'!H:H,'Point Totals by Grade-Gender'!A285,'Team Points Summary'!C:C)</f>
        <v>259</v>
      </c>
      <c r="C285">
        <f t="shared" si="5"/>
      </c>
      <c r="D285">
        <f>COUNTIF('Team Points Summary'!H:H,'Point Totals by Grade-Gender'!A285)</f>
        <v>1</v>
      </c>
    </row>
    <row r="286" spans="1:4" ht="12.75" hidden="1">
      <c r="A286" t="s">
        <v>177</v>
      </c>
      <c r="B286">
        <f>SUMIF('Team Points Summary'!H:H,'Point Totals by Grade-Gender'!A286,'Team Points Summary'!C:C)</f>
        <v>306</v>
      </c>
      <c r="C286">
        <f t="shared" si="5"/>
      </c>
      <c r="D286">
        <f>COUNTIF('Team Points Summary'!H:H,'Point Totals by Grade-Gender'!A286)</f>
        <v>1</v>
      </c>
    </row>
    <row r="287" spans="1:4" ht="12.75" hidden="1">
      <c r="A287" t="s">
        <v>315</v>
      </c>
      <c r="B287">
        <f>SUMIF('Team Points Summary'!H:H,'Point Totals by Grade-Gender'!A287,'Team Points Summary'!C:C)</f>
        <v>308</v>
      </c>
      <c r="C287">
        <f t="shared" si="5"/>
      </c>
      <c r="D287">
        <f>COUNTIF('Team Points Summary'!H:H,'Point Totals by Grade-Gender'!A287)</f>
        <v>1</v>
      </c>
    </row>
    <row r="288" spans="1:4" ht="12.75" hidden="1">
      <c r="A288" t="s">
        <v>142</v>
      </c>
      <c r="B288">
        <f>SUMIF('Team Points Summary'!H:H,'Point Totals by Grade-Gender'!A288,'Team Points Summary'!C:C)</f>
        <v>328</v>
      </c>
      <c r="C288">
        <f t="shared" si="5"/>
      </c>
      <c r="D288">
        <f>COUNTIF('Team Points Summary'!H:H,'Point Totals by Grade-Gender'!A288)</f>
        <v>1</v>
      </c>
    </row>
    <row r="289" spans="1:4" ht="12.75" hidden="1">
      <c r="A289" t="s">
        <v>523</v>
      </c>
      <c r="B289">
        <f>SUMIF('Team Points Summary'!H:H,'Point Totals by Grade-Gender'!A289,'Team Points Summary'!C:C)</f>
        <v>330</v>
      </c>
      <c r="C289">
        <f t="shared" si="5"/>
      </c>
      <c r="D289">
        <f>COUNTIF('Team Points Summary'!H:H,'Point Totals by Grade-Gender'!A289)</f>
        <v>1</v>
      </c>
    </row>
    <row r="290" spans="1:4" ht="12.75" hidden="1">
      <c r="A290" t="s">
        <v>526</v>
      </c>
      <c r="B290">
        <f>SUMIF('Team Points Summary'!H:H,'Point Totals by Grade-Gender'!A290,'Team Points Summary'!C:C)</f>
        <v>375</v>
      </c>
      <c r="C290">
        <f t="shared" si="5"/>
      </c>
      <c r="D290">
        <f>COUNTIF('Team Points Summary'!H:H,'Point Totals by Grade-Gender'!A290)</f>
        <v>1</v>
      </c>
    </row>
    <row r="291" spans="1:4" ht="12.75" hidden="1">
      <c r="A291" t="s">
        <v>178</v>
      </c>
      <c r="B291">
        <f>SUMIF('Team Points Summary'!H:H,'Point Totals by Grade-Gender'!A291,'Team Points Summary'!C:C)</f>
        <v>418</v>
      </c>
      <c r="C291">
        <f t="shared" si="5"/>
      </c>
      <c r="D291">
        <f>COUNTIF('Team Points Summary'!H:H,'Point Totals by Grade-Gender'!A291)</f>
        <v>1</v>
      </c>
    </row>
    <row r="292" spans="1:4" ht="12.75" hidden="1">
      <c r="A292" t="s">
        <v>519</v>
      </c>
      <c r="B292">
        <f>SUMIF('Team Points Summary'!H:H,'Point Totals by Grade-Gender'!A292,'Team Points Summary'!C:C)</f>
        <v>420</v>
      </c>
      <c r="C292">
        <f t="shared" si="5"/>
      </c>
      <c r="D292">
        <f>COUNTIF('Team Points Summary'!H:H,'Point Totals by Grade-Gender'!A292)</f>
        <v>1</v>
      </c>
    </row>
    <row r="293" spans="1:4" ht="12.75" hidden="1">
      <c r="A293" t="s">
        <v>314</v>
      </c>
      <c r="B293">
        <f>SUMIF('Team Points Summary'!H:H,'Point Totals by Grade-Gender'!A293,'Team Points Summary'!C:C)</f>
        <v>440</v>
      </c>
      <c r="C293">
        <f t="shared" si="5"/>
      </c>
      <c r="D293">
        <f>COUNTIF('Team Points Summary'!H:H,'Point Totals by Grade-Gender'!A293)</f>
        <v>1</v>
      </c>
    </row>
    <row r="294" spans="1:4" ht="12.75" hidden="1">
      <c r="A294" t="s">
        <v>640</v>
      </c>
      <c r="B294">
        <f>SUMIF('Team Points Summary'!H:H,'Point Totals by Grade-Gender'!A294,'Team Points Summary'!C:C)</f>
        <v>468</v>
      </c>
      <c r="C294">
        <f t="shared" si="5"/>
      </c>
      <c r="D294">
        <f>COUNTIF('Team Points Summary'!H:H,'Point Totals by Grade-Gender'!A294)</f>
        <v>1</v>
      </c>
    </row>
    <row r="295" spans="1:4" ht="12.75" hidden="1">
      <c r="A295" t="s">
        <v>47</v>
      </c>
      <c r="B295">
        <f>SUMIF('Team Points Summary'!H:H,'Point Totals by Grade-Gender'!A295,'Team Points Summary'!C:C)</f>
        <v>475</v>
      </c>
      <c r="C295">
        <f t="shared" si="5"/>
      </c>
      <c r="D295">
        <f>COUNTIF('Team Points Summary'!H:H,'Point Totals by Grade-Gender'!A295)</f>
        <v>1</v>
      </c>
    </row>
    <row r="296" spans="1:4" ht="12.75" hidden="1">
      <c r="A296" t="s">
        <v>639</v>
      </c>
      <c r="B296">
        <f>SUMIF('Team Points Summary'!H:H,'Point Totals by Grade-Gender'!A296,'Team Points Summary'!C:C)</f>
        <v>502</v>
      </c>
      <c r="C296">
        <f t="shared" si="5"/>
      </c>
      <c r="D296">
        <f>COUNTIF('Team Points Summary'!H:H,'Point Totals by Grade-Gender'!A296)</f>
        <v>1</v>
      </c>
    </row>
    <row r="297" spans="1:4" ht="12.75" hidden="1">
      <c r="A297" t="s">
        <v>312</v>
      </c>
      <c r="B297">
        <f>SUMIF('Team Points Summary'!H:H,'Point Totals by Grade-Gender'!A297,'Team Points Summary'!C:C)</f>
        <v>510</v>
      </c>
      <c r="C297">
        <f t="shared" si="5"/>
      </c>
      <c r="D297">
        <f>COUNTIF('Team Points Summary'!H:H,'Point Totals by Grade-Gender'!A297)</f>
        <v>1</v>
      </c>
    </row>
    <row r="298" spans="1:4" ht="12.75" hidden="1">
      <c r="A298" t="s">
        <v>508</v>
      </c>
      <c r="B298">
        <f>SUMIF('Team Points Summary'!H:H,'Point Totals by Grade-Gender'!A298,'Team Points Summary'!C:C)</f>
        <v>533</v>
      </c>
      <c r="C298">
        <f>IF(E$2=D298,RANK(B298,B$233:B$250,1),"")</f>
      </c>
      <c r="D298">
        <f>COUNTIF('Team Points Summary'!H:H,'Point Totals by Grade-Gender'!A298)</f>
        <v>1</v>
      </c>
    </row>
    <row r="299" spans="1:4" ht="12.75" hidden="1">
      <c r="A299" t="s">
        <v>506</v>
      </c>
      <c r="B299">
        <f>SUMIF('Team Points Summary'!H:H,'Point Totals by Grade-Gender'!A299,'Team Points Summary'!C:C)</f>
        <v>537</v>
      </c>
      <c r="C299">
        <f>IF(E$2=D299,RANK(B299,B$233:B$250,1),"")</f>
      </c>
      <c r="D299">
        <f>COUNTIF('Team Points Summary'!H:H,'Point Totals by Grade-Gender'!A299)</f>
        <v>1</v>
      </c>
    </row>
    <row r="300" spans="1:4" ht="12.75" hidden="1">
      <c r="A300" t="s">
        <v>524</v>
      </c>
      <c r="B300">
        <f>SUMIF('Team Points Summary'!H:H,'Point Totals by Grade-Gender'!A300,'Team Points Summary'!C:C)</f>
        <v>543</v>
      </c>
      <c r="C300">
        <f>IF(E$2=D300,RANK(B300,B$233:B$250,1),"")</f>
      </c>
      <c r="D300">
        <f>COUNTIF('Team Points Summary'!H:H,'Point Totals by Grade-Gender'!A300)</f>
        <v>1</v>
      </c>
    </row>
    <row r="301" spans="1:4" ht="12.75" hidden="1">
      <c r="A301" t="s">
        <v>509</v>
      </c>
      <c r="B301">
        <f>SUMIF('Team Points Summary'!H:H,'Point Totals by Grade-Gender'!A301,'Team Points Summary'!C:C)</f>
        <v>575</v>
      </c>
      <c r="C301">
        <f>IF(E$2=D301,RANK(B301,B$233:B$250,1),"")</f>
      </c>
      <c r="D301">
        <f>COUNTIF('Team Points Summary'!H:H,'Point Totals by Grade-Gender'!A301)</f>
        <v>1</v>
      </c>
    </row>
    <row r="302" ht="12.75">
      <c r="A302" s="13" t="s">
        <v>158</v>
      </c>
    </row>
    <row r="303" spans="1:5" ht="12.75">
      <c r="A303" s="11" t="s">
        <v>106</v>
      </c>
      <c r="B303">
        <f>SUM(B233:B301)</f>
        <v>35968</v>
      </c>
      <c r="E303">
        <f>SUMIF('Team Points Summary'!H:H,'Point Totals by Grade-Gender'!A303,'Team Points Summary'!C:C)</f>
        <v>35968</v>
      </c>
    </row>
    <row r="305" spans="1:4" ht="12.75">
      <c r="A305" t="s">
        <v>81</v>
      </c>
      <c r="B305">
        <f>SUMIF('Team Points Summary'!H:H,'Point Totals by Grade-Gender'!A305,'Team Points Summary'!C:C)</f>
        <v>144</v>
      </c>
      <c r="C305">
        <f>IF(E$2=D305,RANK(B305,B$305:B$324,1),"")</f>
        <v>1</v>
      </c>
      <c r="D305">
        <f>COUNTIF('Team Points Summary'!H:H,'Point Totals by Grade-Gender'!A305)</f>
        <v>3</v>
      </c>
    </row>
    <row r="306" spans="1:4" ht="12.75">
      <c r="A306" t="s">
        <v>146</v>
      </c>
      <c r="B306">
        <f>SUMIF('Team Points Summary'!H:H,'Point Totals by Grade-Gender'!A306,'Team Points Summary'!C:C)</f>
        <v>204</v>
      </c>
      <c r="C306">
        <f aca="true" t="shared" si="6" ref="C306:C352">IF(E$2=D306,RANK(B306,B$305:B$324,1),"")</f>
        <v>2</v>
      </c>
      <c r="D306">
        <f>COUNTIF('Team Points Summary'!H:H,'Point Totals by Grade-Gender'!A306)</f>
        <v>3</v>
      </c>
    </row>
    <row r="307" spans="1:4" ht="12.75">
      <c r="A307" t="s">
        <v>77</v>
      </c>
      <c r="B307">
        <f>SUMIF('Team Points Summary'!H:H,'Point Totals by Grade-Gender'!A307,'Team Points Summary'!C:C)</f>
        <v>226</v>
      </c>
      <c r="C307">
        <f t="shared" si="6"/>
        <v>3</v>
      </c>
      <c r="D307">
        <f>COUNTIF('Team Points Summary'!H:H,'Point Totals by Grade-Gender'!A307)</f>
        <v>3</v>
      </c>
    </row>
    <row r="308" spans="1:4" ht="12.75">
      <c r="A308" t="s">
        <v>86</v>
      </c>
      <c r="B308">
        <f>SUMIF('Team Points Summary'!H:H,'Point Totals by Grade-Gender'!A308,'Team Points Summary'!C:C)</f>
        <v>279</v>
      </c>
      <c r="C308">
        <f t="shared" si="6"/>
        <v>4</v>
      </c>
      <c r="D308">
        <f>COUNTIF('Team Points Summary'!H:H,'Point Totals by Grade-Gender'!A308)</f>
        <v>3</v>
      </c>
    </row>
    <row r="309" spans="1:4" ht="12.75">
      <c r="A309" t="s">
        <v>145</v>
      </c>
      <c r="B309">
        <f>SUMIF('Team Points Summary'!H:H,'Point Totals by Grade-Gender'!A309,'Team Points Summary'!C:C)</f>
        <v>305</v>
      </c>
      <c r="C309">
        <f t="shared" si="6"/>
        <v>5</v>
      </c>
      <c r="D309">
        <f>COUNTIF('Team Points Summary'!H:H,'Point Totals by Grade-Gender'!A309)</f>
        <v>3</v>
      </c>
    </row>
    <row r="310" spans="1:4" ht="12.75">
      <c r="A310" t="s">
        <v>546</v>
      </c>
      <c r="B310">
        <f>SUMIF('Team Points Summary'!H:H,'Point Totals by Grade-Gender'!A310,'Team Points Summary'!C:C)</f>
        <v>322</v>
      </c>
      <c r="C310">
        <f t="shared" si="6"/>
        <v>6</v>
      </c>
      <c r="D310">
        <f>COUNTIF('Team Points Summary'!H:H,'Point Totals by Grade-Gender'!A310)</f>
        <v>3</v>
      </c>
    </row>
    <row r="311" spans="1:4" ht="12.75">
      <c r="A311" t="s">
        <v>84</v>
      </c>
      <c r="B311">
        <f>SUMIF('Team Points Summary'!H:H,'Point Totals by Grade-Gender'!A311,'Team Points Summary'!C:C)</f>
        <v>349</v>
      </c>
      <c r="C311">
        <f t="shared" si="6"/>
        <v>7</v>
      </c>
      <c r="D311">
        <f>COUNTIF('Team Points Summary'!H:H,'Point Totals by Grade-Gender'!A311)</f>
        <v>3</v>
      </c>
    </row>
    <row r="312" spans="1:4" ht="12.75">
      <c r="A312" t="s">
        <v>552</v>
      </c>
      <c r="B312">
        <f>SUMIF('Team Points Summary'!H:H,'Point Totals by Grade-Gender'!A312,'Team Points Summary'!C:C)</f>
        <v>434</v>
      </c>
      <c r="C312">
        <f t="shared" si="6"/>
        <v>8</v>
      </c>
      <c r="D312">
        <f>COUNTIF('Team Points Summary'!H:H,'Point Totals by Grade-Gender'!A312)</f>
        <v>3</v>
      </c>
    </row>
    <row r="313" spans="1:4" ht="12.75">
      <c r="A313" t="s">
        <v>550</v>
      </c>
      <c r="B313">
        <f>SUMIF('Team Points Summary'!H:H,'Point Totals by Grade-Gender'!A313,'Team Points Summary'!C:C)</f>
        <v>442</v>
      </c>
      <c r="C313">
        <f t="shared" si="6"/>
        <v>9</v>
      </c>
      <c r="D313">
        <f>COUNTIF('Team Points Summary'!H:H,'Point Totals by Grade-Gender'!A313)</f>
        <v>3</v>
      </c>
    </row>
    <row r="314" spans="1:4" ht="12.75">
      <c r="A314" t="s">
        <v>557</v>
      </c>
      <c r="B314">
        <f>SUMIF('Team Points Summary'!H:H,'Point Totals by Grade-Gender'!A314,'Team Points Summary'!C:C)</f>
        <v>444</v>
      </c>
      <c r="C314">
        <f t="shared" si="6"/>
        <v>10</v>
      </c>
      <c r="D314">
        <f>COUNTIF('Team Points Summary'!H:H,'Point Totals by Grade-Gender'!A314)</f>
        <v>3</v>
      </c>
    </row>
    <row r="315" spans="1:4" ht="12.75" hidden="1">
      <c r="A315" t="s">
        <v>561</v>
      </c>
      <c r="B315">
        <f>SUMIF('Team Points Summary'!H:H,'Point Totals by Grade-Gender'!A315,'Team Points Summary'!C:C)</f>
        <v>465</v>
      </c>
      <c r="C315">
        <f t="shared" si="6"/>
        <v>11</v>
      </c>
      <c r="D315">
        <f>COUNTIF('Team Points Summary'!H:H,'Point Totals by Grade-Gender'!A315)</f>
        <v>3</v>
      </c>
    </row>
    <row r="316" spans="1:4" ht="12.75" hidden="1">
      <c r="A316" t="s">
        <v>88</v>
      </c>
      <c r="B316">
        <f>SUMIF('Team Points Summary'!H:H,'Point Totals by Grade-Gender'!A316,'Team Points Summary'!C:C)</f>
        <v>477</v>
      </c>
      <c r="C316">
        <f t="shared" si="6"/>
        <v>12</v>
      </c>
      <c r="D316">
        <f>COUNTIF('Team Points Summary'!H:H,'Point Totals by Grade-Gender'!A316)</f>
        <v>3</v>
      </c>
    </row>
    <row r="317" spans="1:4" ht="12.75" hidden="1">
      <c r="A317" t="s">
        <v>79</v>
      </c>
      <c r="B317">
        <f>SUMIF('Team Points Summary'!H:H,'Point Totals by Grade-Gender'!A317,'Team Points Summary'!C:C)</f>
        <v>498</v>
      </c>
      <c r="C317">
        <f t="shared" si="6"/>
        <v>13</v>
      </c>
      <c r="D317">
        <f>COUNTIF('Team Points Summary'!H:H,'Point Totals by Grade-Gender'!A317)</f>
        <v>3</v>
      </c>
    </row>
    <row r="318" spans="1:4" ht="12.75" hidden="1">
      <c r="A318" t="s">
        <v>85</v>
      </c>
      <c r="B318">
        <f>SUMIF('Team Points Summary'!H:H,'Point Totals by Grade-Gender'!A318,'Team Points Summary'!C:C)</f>
        <v>502</v>
      </c>
      <c r="C318">
        <f t="shared" si="6"/>
        <v>14</v>
      </c>
      <c r="D318">
        <f>COUNTIF('Team Points Summary'!H:H,'Point Totals by Grade-Gender'!A318)</f>
        <v>3</v>
      </c>
    </row>
    <row r="319" spans="1:4" ht="12.75" hidden="1">
      <c r="A319" t="s">
        <v>78</v>
      </c>
      <c r="B319">
        <f>SUMIF('Team Points Summary'!H:H,'Point Totals by Grade-Gender'!A319,'Team Points Summary'!C:C)</f>
        <v>745</v>
      </c>
      <c r="C319">
        <f t="shared" si="6"/>
        <v>15</v>
      </c>
      <c r="D319">
        <f>COUNTIF('Team Points Summary'!H:H,'Point Totals by Grade-Gender'!A319)</f>
        <v>3</v>
      </c>
    </row>
    <row r="320" spans="1:4" ht="12.75" hidden="1">
      <c r="A320" t="s">
        <v>164</v>
      </c>
      <c r="B320">
        <f>SUMIF('Team Points Summary'!H:H,'Point Totals by Grade-Gender'!A320,'Team Points Summary'!C:C)</f>
        <v>762</v>
      </c>
      <c r="C320">
        <f t="shared" si="6"/>
        <v>16</v>
      </c>
      <c r="D320">
        <f>COUNTIF('Team Points Summary'!H:H,'Point Totals by Grade-Gender'!A320)</f>
        <v>3</v>
      </c>
    </row>
    <row r="321" spans="1:4" ht="12.75" hidden="1">
      <c r="A321" t="s">
        <v>556</v>
      </c>
      <c r="B321">
        <f>SUMIF('Team Points Summary'!H:H,'Point Totals by Grade-Gender'!A321,'Team Points Summary'!C:C)</f>
        <v>790</v>
      </c>
      <c r="C321">
        <f t="shared" si="6"/>
        <v>17</v>
      </c>
      <c r="D321">
        <f>COUNTIF('Team Points Summary'!H:H,'Point Totals by Grade-Gender'!A321)</f>
        <v>3</v>
      </c>
    </row>
    <row r="322" spans="1:4" ht="12.75" hidden="1">
      <c r="A322" t="s">
        <v>562</v>
      </c>
      <c r="B322">
        <f>SUMIF('Team Points Summary'!H:H,'Point Totals by Grade-Gender'!A322,'Team Points Summary'!C:C)</f>
        <v>793</v>
      </c>
      <c r="C322">
        <f t="shared" si="6"/>
        <v>18</v>
      </c>
      <c r="D322">
        <f>COUNTIF('Team Points Summary'!H:H,'Point Totals by Grade-Gender'!A322)</f>
        <v>3</v>
      </c>
    </row>
    <row r="323" spans="1:4" ht="12.75" hidden="1">
      <c r="A323" t="s">
        <v>82</v>
      </c>
      <c r="B323">
        <f>SUMIF('Team Points Summary'!H:H,'Point Totals by Grade-Gender'!A323,'Team Points Summary'!C:C)</f>
        <v>862</v>
      </c>
      <c r="C323">
        <f t="shared" si="6"/>
        <v>19</v>
      </c>
      <c r="D323">
        <f>COUNTIF('Team Points Summary'!H:H,'Point Totals by Grade-Gender'!A323)</f>
        <v>3</v>
      </c>
    </row>
    <row r="324" spans="1:4" ht="12.75" hidden="1">
      <c r="A324" t="s">
        <v>338</v>
      </c>
      <c r="B324">
        <f>SUMIF('Team Points Summary'!H:H,'Point Totals by Grade-Gender'!A324,'Team Points Summary'!C:C)</f>
        <v>882</v>
      </c>
      <c r="C324">
        <f t="shared" si="6"/>
        <v>20</v>
      </c>
      <c r="D324">
        <f>COUNTIF('Team Points Summary'!H:H,'Point Totals by Grade-Gender'!A324)</f>
        <v>3</v>
      </c>
    </row>
    <row r="325" spans="1:4" ht="12.75" hidden="1">
      <c r="A325" t="s">
        <v>336</v>
      </c>
      <c r="B325">
        <f>SUMIF('Team Points Summary'!H:H,'Point Totals by Grade-Gender'!A325,'Team Points Summary'!C:C)</f>
        <v>215</v>
      </c>
      <c r="C325">
        <f t="shared" si="6"/>
      </c>
      <c r="D325">
        <f>COUNTIF('Team Points Summary'!H:H,'Point Totals by Grade-Gender'!A325)</f>
        <v>2</v>
      </c>
    </row>
    <row r="326" spans="1:4" ht="12.75" hidden="1">
      <c r="A326" t="s">
        <v>554</v>
      </c>
      <c r="B326">
        <f>SUMIF('Team Points Summary'!H:H,'Point Totals by Grade-Gender'!A326,'Team Points Summary'!C:C)</f>
        <v>251</v>
      </c>
      <c r="C326">
        <f t="shared" si="6"/>
      </c>
      <c r="D326">
        <f>COUNTIF('Team Points Summary'!H:H,'Point Totals by Grade-Gender'!A326)</f>
        <v>2</v>
      </c>
    </row>
    <row r="327" spans="1:4" ht="12.75" hidden="1">
      <c r="A327" t="s">
        <v>547</v>
      </c>
      <c r="B327">
        <f>SUMIF('Team Points Summary'!H:H,'Point Totals by Grade-Gender'!A327,'Team Points Summary'!C:C)</f>
        <v>340</v>
      </c>
      <c r="C327">
        <f t="shared" si="6"/>
      </c>
      <c r="D327">
        <f>COUNTIF('Team Points Summary'!H:H,'Point Totals by Grade-Gender'!A327)</f>
        <v>2</v>
      </c>
    </row>
    <row r="328" spans="1:4" ht="12.75" hidden="1">
      <c r="A328" t="s">
        <v>337</v>
      </c>
      <c r="B328">
        <f>SUMIF('Team Points Summary'!H:H,'Point Totals by Grade-Gender'!A328,'Team Points Summary'!C:C)</f>
        <v>345</v>
      </c>
      <c r="C328">
        <f t="shared" si="6"/>
      </c>
      <c r="D328">
        <f>COUNTIF('Team Points Summary'!H:H,'Point Totals by Grade-Gender'!A328)</f>
        <v>2</v>
      </c>
    </row>
    <row r="329" spans="1:4" ht="12.75" hidden="1">
      <c r="A329" t="s">
        <v>339</v>
      </c>
      <c r="B329">
        <f>SUMIF('Team Points Summary'!H:H,'Point Totals by Grade-Gender'!A329,'Team Points Summary'!C:C)</f>
        <v>425</v>
      </c>
      <c r="C329">
        <f t="shared" si="6"/>
      </c>
      <c r="D329">
        <f>COUNTIF('Team Points Summary'!H:H,'Point Totals by Grade-Gender'!A329)</f>
        <v>2</v>
      </c>
    </row>
    <row r="330" spans="1:4" ht="12.75" hidden="1">
      <c r="A330" t="s">
        <v>555</v>
      </c>
      <c r="B330">
        <f>SUMIF('Team Points Summary'!H:H,'Point Totals by Grade-Gender'!A330,'Team Points Summary'!C:C)</f>
        <v>448</v>
      </c>
      <c r="C330">
        <f t="shared" si="6"/>
      </c>
      <c r="D330">
        <f>COUNTIF('Team Points Summary'!H:H,'Point Totals by Grade-Gender'!A330)</f>
        <v>2</v>
      </c>
    </row>
    <row r="331" spans="1:4" ht="12.75" hidden="1">
      <c r="A331" t="s">
        <v>369</v>
      </c>
      <c r="B331">
        <f>SUMIF('Team Points Summary'!H:H,'Point Totals by Grade-Gender'!A331,'Team Points Summary'!C:C)</f>
        <v>553</v>
      </c>
      <c r="C331">
        <f t="shared" si="6"/>
      </c>
      <c r="D331">
        <f>COUNTIF('Team Points Summary'!H:H,'Point Totals by Grade-Gender'!A331)</f>
        <v>2</v>
      </c>
    </row>
    <row r="332" spans="1:4" ht="12.75" hidden="1">
      <c r="A332" t="s">
        <v>544</v>
      </c>
      <c r="B332">
        <f>SUMIF('Team Points Summary'!H:H,'Point Totals by Grade-Gender'!A332,'Team Points Summary'!C:C)</f>
        <v>579</v>
      </c>
      <c r="C332">
        <f t="shared" si="6"/>
      </c>
      <c r="D332">
        <f>COUNTIF('Team Points Summary'!H:H,'Point Totals by Grade-Gender'!A332)</f>
        <v>2</v>
      </c>
    </row>
    <row r="333" spans="1:4" ht="12.75" hidden="1">
      <c r="A333" t="s">
        <v>367</v>
      </c>
      <c r="B333">
        <f>SUMIF('Team Points Summary'!H:H,'Point Totals by Grade-Gender'!A333,'Team Points Summary'!C:C)</f>
        <v>583</v>
      </c>
      <c r="C333">
        <f t="shared" si="6"/>
      </c>
      <c r="D333">
        <f>COUNTIF('Team Points Summary'!H:H,'Point Totals by Grade-Gender'!A333)</f>
        <v>2</v>
      </c>
    </row>
    <row r="334" spans="1:4" ht="12.75" hidden="1">
      <c r="A334" t="s">
        <v>87</v>
      </c>
      <c r="B334">
        <f>SUMIF('Team Points Summary'!H:H,'Point Totals by Grade-Gender'!A334,'Team Points Summary'!C:C)</f>
        <v>584</v>
      </c>
      <c r="C334">
        <f t="shared" si="6"/>
      </c>
      <c r="D334">
        <f>COUNTIF('Team Points Summary'!H:H,'Point Totals by Grade-Gender'!A334)</f>
        <v>2</v>
      </c>
    </row>
    <row r="335" spans="1:4" ht="12.75" hidden="1">
      <c r="A335" t="s">
        <v>340</v>
      </c>
      <c r="B335">
        <f>SUMIF('Team Points Summary'!H:H,'Point Totals by Grade-Gender'!A335,'Team Points Summary'!C:C)</f>
        <v>607</v>
      </c>
      <c r="C335">
        <f t="shared" si="6"/>
      </c>
      <c r="D335">
        <f>COUNTIF('Team Points Summary'!H:H,'Point Totals by Grade-Gender'!A335)</f>
        <v>2</v>
      </c>
    </row>
    <row r="336" spans="1:4" ht="12.75" hidden="1">
      <c r="A336" t="s">
        <v>558</v>
      </c>
      <c r="B336">
        <f>SUMIF('Team Points Summary'!H:H,'Point Totals by Grade-Gender'!A336,'Team Points Summary'!C:C)</f>
        <v>623</v>
      </c>
      <c r="C336">
        <f t="shared" si="6"/>
      </c>
      <c r="D336">
        <f>COUNTIF('Team Points Summary'!H:H,'Point Totals by Grade-Gender'!A336)</f>
        <v>2</v>
      </c>
    </row>
    <row r="337" spans="1:4" ht="12.75" hidden="1">
      <c r="A337" t="s">
        <v>368</v>
      </c>
      <c r="B337">
        <f>SUMIF('Team Points Summary'!H:H,'Point Totals by Grade-Gender'!A337,'Team Points Summary'!C:C)</f>
        <v>837</v>
      </c>
      <c r="C337">
        <f t="shared" si="6"/>
      </c>
      <c r="D337">
        <f>COUNTIF('Team Points Summary'!H:H,'Point Totals by Grade-Gender'!A337)</f>
        <v>2</v>
      </c>
    </row>
    <row r="338" spans="1:4" ht="12.75" hidden="1">
      <c r="A338" t="s">
        <v>647</v>
      </c>
      <c r="B338">
        <f>SUMIF('Team Points Summary'!H:H,'Point Totals by Grade-Gender'!A338,'Team Points Summary'!C:C)</f>
        <v>141</v>
      </c>
      <c r="C338">
        <f t="shared" si="6"/>
      </c>
      <c r="D338">
        <f>COUNTIF('Team Points Summary'!H:H,'Point Totals by Grade-Gender'!A338)</f>
        <v>1</v>
      </c>
    </row>
    <row r="339" spans="1:4" ht="12.75" hidden="1">
      <c r="A339" t="s">
        <v>560</v>
      </c>
      <c r="B339">
        <f>SUMIF('Team Points Summary'!H:H,'Point Totals by Grade-Gender'!A339,'Team Points Summary'!C:C)</f>
        <v>150</v>
      </c>
      <c r="C339">
        <f t="shared" si="6"/>
      </c>
      <c r="D339">
        <f>COUNTIF('Team Points Summary'!H:H,'Point Totals by Grade-Gender'!A339)</f>
        <v>1</v>
      </c>
    </row>
    <row r="340" spans="1:4" ht="12.75" hidden="1">
      <c r="A340" t="s">
        <v>643</v>
      </c>
      <c r="B340">
        <f>SUMIF('Team Points Summary'!H:H,'Point Totals by Grade-Gender'!A340,'Team Points Summary'!C:C)</f>
        <v>174</v>
      </c>
      <c r="C340">
        <f t="shared" si="6"/>
      </c>
      <c r="D340">
        <f>COUNTIF('Team Points Summary'!H:H,'Point Totals by Grade-Gender'!A340)</f>
        <v>1</v>
      </c>
    </row>
    <row r="341" spans="1:4" ht="12.75" hidden="1">
      <c r="A341" t="s">
        <v>559</v>
      </c>
      <c r="B341">
        <f>SUMIF('Team Points Summary'!H:H,'Point Totals by Grade-Gender'!A341,'Team Points Summary'!C:C)</f>
        <v>186</v>
      </c>
      <c r="C341">
        <f t="shared" si="6"/>
      </c>
      <c r="D341">
        <f>COUNTIF('Team Points Summary'!H:H,'Point Totals by Grade-Gender'!A341)</f>
        <v>1</v>
      </c>
    </row>
    <row r="342" spans="1:4" ht="12.75" hidden="1">
      <c r="A342" t="s">
        <v>553</v>
      </c>
      <c r="B342">
        <f>SUMIF('Team Points Summary'!H:H,'Point Totals by Grade-Gender'!A342,'Team Points Summary'!C:C)</f>
        <v>197</v>
      </c>
      <c r="C342">
        <f t="shared" si="6"/>
      </c>
      <c r="D342">
        <f>COUNTIF('Team Points Summary'!H:H,'Point Totals by Grade-Gender'!A342)</f>
        <v>1</v>
      </c>
    </row>
    <row r="343" spans="1:4" ht="12.75" hidden="1">
      <c r="A343" t="s">
        <v>80</v>
      </c>
      <c r="B343">
        <f>SUMIF('Team Points Summary'!H:H,'Point Totals by Grade-Gender'!A343,'Team Points Summary'!C:C)</f>
        <v>213</v>
      </c>
      <c r="C343">
        <f t="shared" si="6"/>
      </c>
      <c r="D343">
        <f>COUNTIF('Team Points Summary'!H:H,'Point Totals by Grade-Gender'!A343)</f>
        <v>1</v>
      </c>
    </row>
    <row r="344" spans="1:4" ht="12.75" hidden="1">
      <c r="A344" t="s">
        <v>545</v>
      </c>
      <c r="B344">
        <f>SUMIF('Team Points Summary'!H:H,'Point Totals by Grade-Gender'!A344,'Team Points Summary'!C:C)</f>
        <v>234</v>
      </c>
      <c r="C344">
        <f t="shared" si="6"/>
      </c>
      <c r="D344">
        <f>COUNTIF('Team Points Summary'!H:H,'Point Totals by Grade-Gender'!A344)</f>
        <v>1</v>
      </c>
    </row>
    <row r="345" spans="1:4" ht="12.75" hidden="1">
      <c r="A345" t="s">
        <v>646</v>
      </c>
      <c r="B345">
        <f>SUMIF('Team Points Summary'!H:H,'Point Totals by Grade-Gender'!A345,'Team Points Summary'!C:C)</f>
        <v>256</v>
      </c>
      <c r="C345">
        <f t="shared" si="6"/>
      </c>
      <c r="D345">
        <f>COUNTIF('Team Points Summary'!H:H,'Point Totals by Grade-Gender'!A345)</f>
        <v>1</v>
      </c>
    </row>
    <row r="346" spans="1:4" ht="12.75" hidden="1">
      <c r="A346" t="s">
        <v>563</v>
      </c>
      <c r="B346">
        <f>SUMIF('Team Points Summary'!H:H,'Point Totals by Grade-Gender'!A346,'Team Points Summary'!C:C)</f>
        <v>266</v>
      </c>
      <c r="C346">
        <f t="shared" si="6"/>
      </c>
      <c r="D346">
        <f>COUNTIF('Team Points Summary'!H:H,'Point Totals by Grade-Gender'!A346)</f>
        <v>1</v>
      </c>
    </row>
    <row r="347" spans="1:4" ht="12.75" hidden="1">
      <c r="A347" t="s">
        <v>548</v>
      </c>
      <c r="B347">
        <f>SUMIF('Team Points Summary'!H:H,'Point Totals by Grade-Gender'!A347,'Team Points Summary'!C:C)</f>
        <v>311</v>
      </c>
      <c r="C347">
        <f t="shared" si="6"/>
      </c>
      <c r="D347">
        <f>COUNTIF('Team Points Summary'!H:H,'Point Totals by Grade-Gender'!A347)</f>
        <v>1</v>
      </c>
    </row>
    <row r="348" spans="1:4" ht="12.75" hidden="1">
      <c r="A348" t="s">
        <v>551</v>
      </c>
      <c r="B348">
        <f>SUMIF('Team Points Summary'!H:H,'Point Totals by Grade-Gender'!A348,'Team Points Summary'!C:C)</f>
        <v>323</v>
      </c>
      <c r="C348">
        <f t="shared" si="6"/>
      </c>
      <c r="D348">
        <f>COUNTIF('Team Points Summary'!H:H,'Point Totals by Grade-Gender'!A348)</f>
        <v>1</v>
      </c>
    </row>
    <row r="349" spans="1:4" ht="12.75" hidden="1">
      <c r="A349" t="s">
        <v>645</v>
      </c>
      <c r="B349">
        <f>SUMIF('Team Points Summary'!H:H,'Point Totals by Grade-Gender'!A349,'Team Points Summary'!C:C)</f>
        <v>330</v>
      </c>
      <c r="C349">
        <f t="shared" si="6"/>
      </c>
      <c r="D349">
        <f>COUNTIF('Team Points Summary'!H:H,'Point Totals by Grade-Gender'!A349)</f>
        <v>1</v>
      </c>
    </row>
    <row r="350" spans="1:4" ht="12.75" hidden="1">
      <c r="A350" t="s">
        <v>83</v>
      </c>
      <c r="B350">
        <f>SUMIF('Team Points Summary'!H:H,'Point Totals by Grade-Gender'!A350,'Team Points Summary'!C:C)</f>
        <v>392</v>
      </c>
      <c r="C350">
        <f t="shared" si="6"/>
      </c>
      <c r="D350">
        <f>COUNTIF('Team Points Summary'!H:H,'Point Totals by Grade-Gender'!A350)</f>
        <v>1</v>
      </c>
    </row>
    <row r="351" spans="1:4" ht="12.75" hidden="1">
      <c r="A351" t="s">
        <v>549</v>
      </c>
      <c r="B351">
        <f>SUMIF('Team Points Summary'!H:H,'Point Totals by Grade-Gender'!A351,'Team Points Summary'!C:C)</f>
        <v>401</v>
      </c>
      <c r="C351">
        <f t="shared" si="6"/>
      </c>
      <c r="D351">
        <f>COUNTIF('Team Points Summary'!H:H,'Point Totals by Grade-Gender'!A351)</f>
        <v>1</v>
      </c>
    </row>
    <row r="352" spans="1:4" ht="12.75" hidden="1">
      <c r="A352" t="s">
        <v>644</v>
      </c>
      <c r="B352">
        <f>SUMIF('Team Points Summary'!H:H,'Point Totals by Grade-Gender'!A352,'Team Points Summary'!C:C)</f>
        <v>432</v>
      </c>
      <c r="C352">
        <f t="shared" si="6"/>
      </c>
      <c r="D352">
        <f>COUNTIF('Team Points Summary'!H:H,'Point Totals by Grade-Gender'!A352)</f>
        <v>1</v>
      </c>
    </row>
    <row r="353" ht="12.75">
      <c r="A353" s="13" t="s">
        <v>158</v>
      </c>
    </row>
    <row r="354" spans="1:5" ht="12.75">
      <c r="A354" s="11" t="s">
        <v>107</v>
      </c>
      <c r="B354">
        <f>SUM(B305:B352)</f>
        <v>20321</v>
      </c>
      <c r="E354">
        <f>SUMIF('Team Points Summary'!H:H,'Point Totals by Grade-Gender'!A354,'Team Points Summary'!C:C)</f>
        <v>20321</v>
      </c>
    </row>
    <row r="356" spans="1:4" ht="12.75">
      <c r="A356" t="s">
        <v>75</v>
      </c>
      <c r="B356">
        <f>SUMIF('Team Points Summary'!H:H,'Point Totals by Grade-Gender'!A356,'Team Points Summary'!C:C)</f>
        <v>90</v>
      </c>
      <c r="C356">
        <f>IF(E$2=D356,RANK(B356,B$356:B$379,1),"")</f>
        <v>1</v>
      </c>
      <c r="D356">
        <f>COUNTIF('Team Points Summary'!H:H,'Point Totals by Grade-Gender'!A356)</f>
        <v>3</v>
      </c>
    </row>
    <row r="357" spans="1:4" ht="12.75">
      <c r="A357" t="s">
        <v>118</v>
      </c>
      <c r="B357">
        <f>SUMIF('Team Points Summary'!H:H,'Point Totals by Grade-Gender'!A357,'Team Points Summary'!C:C)</f>
        <v>125</v>
      </c>
      <c r="C357">
        <f aca="true" t="shared" si="7" ref="C357:C413">IF(E$2=D357,RANK(B357,B$356:B$379,1),"")</f>
        <v>2</v>
      </c>
      <c r="D357">
        <f>COUNTIF('Team Points Summary'!H:H,'Point Totals by Grade-Gender'!A357)</f>
        <v>3</v>
      </c>
    </row>
    <row r="358" spans="1:4" ht="12.75">
      <c r="A358" t="s">
        <v>165</v>
      </c>
      <c r="B358">
        <f>SUMIF('Team Points Summary'!H:H,'Point Totals by Grade-Gender'!A358,'Team Points Summary'!C:C)</f>
        <v>233</v>
      </c>
      <c r="C358">
        <f t="shared" si="7"/>
        <v>3</v>
      </c>
      <c r="D358">
        <f>COUNTIF('Team Points Summary'!H:H,'Point Totals by Grade-Gender'!A358)</f>
        <v>3</v>
      </c>
    </row>
    <row r="359" spans="1:4" ht="12.75">
      <c r="A359" t="s">
        <v>334</v>
      </c>
      <c r="B359">
        <f>SUMIF('Team Points Summary'!H:H,'Point Totals by Grade-Gender'!A359,'Team Points Summary'!C:C)</f>
        <v>263</v>
      </c>
      <c r="C359">
        <f t="shared" si="7"/>
        <v>4</v>
      </c>
      <c r="D359">
        <f>COUNTIF('Team Points Summary'!H:H,'Point Totals by Grade-Gender'!A359)</f>
        <v>3</v>
      </c>
    </row>
    <row r="360" spans="1:4" ht="12.75">
      <c r="A360" t="s">
        <v>147</v>
      </c>
      <c r="B360">
        <f>SUMIF('Team Points Summary'!H:H,'Point Totals by Grade-Gender'!A360,'Team Points Summary'!C:C)</f>
        <v>271</v>
      </c>
      <c r="C360">
        <f t="shared" si="7"/>
        <v>5</v>
      </c>
      <c r="D360">
        <f>COUNTIF('Team Points Summary'!H:H,'Point Totals by Grade-Gender'!A360)</f>
        <v>3</v>
      </c>
    </row>
    <row r="361" spans="1:4" ht="12.75">
      <c r="A361" t="s">
        <v>363</v>
      </c>
      <c r="B361">
        <f>SUMIF('Team Points Summary'!H:H,'Point Totals by Grade-Gender'!A361,'Team Points Summary'!C:C)</f>
        <v>336</v>
      </c>
      <c r="C361">
        <f t="shared" si="7"/>
        <v>6</v>
      </c>
      <c r="D361">
        <f>COUNTIF('Team Points Summary'!H:H,'Point Totals by Grade-Gender'!A361)</f>
        <v>3</v>
      </c>
    </row>
    <row r="362" spans="1:4" ht="12.75">
      <c r="A362" t="s">
        <v>333</v>
      </c>
      <c r="B362">
        <f>SUMIF('Team Points Summary'!H:H,'Point Totals by Grade-Gender'!A362,'Team Points Summary'!C:C)</f>
        <v>387</v>
      </c>
      <c r="C362">
        <f t="shared" si="7"/>
        <v>7</v>
      </c>
      <c r="D362">
        <f>COUNTIF('Team Points Summary'!H:H,'Point Totals by Grade-Gender'!A362)</f>
        <v>3</v>
      </c>
    </row>
    <row r="363" spans="1:4" ht="12.75">
      <c r="A363" t="s">
        <v>531</v>
      </c>
      <c r="B363">
        <f>SUMIF('Team Points Summary'!H:H,'Point Totals by Grade-Gender'!A363,'Team Points Summary'!C:C)</f>
        <v>420</v>
      </c>
      <c r="C363">
        <f t="shared" si="7"/>
        <v>8</v>
      </c>
      <c r="D363">
        <f>COUNTIF('Team Points Summary'!H:H,'Point Totals by Grade-Gender'!A363)</f>
        <v>3</v>
      </c>
    </row>
    <row r="364" spans="1:4" ht="12.75">
      <c r="A364" t="s">
        <v>149</v>
      </c>
      <c r="B364">
        <f>SUMIF('Team Points Summary'!H:H,'Point Totals by Grade-Gender'!A364,'Team Points Summary'!C:C)</f>
        <v>481</v>
      </c>
      <c r="C364">
        <f t="shared" si="7"/>
        <v>9</v>
      </c>
      <c r="D364">
        <f>COUNTIF('Team Points Summary'!H:H,'Point Totals by Grade-Gender'!A364)</f>
        <v>3</v>
      </c>
    </row>
    <row r="365" spans="1:4" ht="12.75">
      <c r="A365" t="s">
        <v>543</v>
      </c>
      <c r="B365">
        <f>SUMIF('Team Points Summary'!H:H,'Point Totals by Grade-Gender'!A365,'Team Points Summary'!C:C)</f>
        <v>482</v>
      </c>
      <c r="C365">
        <f t="shared" si="7"/>
        <v>10</v>
      </c>
      <c r="D365">
        <f>COUNTIF('Team Points Summary'!H:H,'Point Totals by Grade-Gender'!A365)</f>
        <v>3</v>
      </c>
    </row>
    <row r="366" spans="1:4" ht="12.75" hidden="1">
      <c r="A366" t="s">
        <v>166</v>
      </c>
      <c r="B366">
        <f>SUMIF('Team Points Summary'!H:H,'Point Totals by Grade-Gender'!A366,'Team Points Summary'!C:C)</f>
        <v>493</v>
      </c>
      <c r="C366">
        <f t="shared" si="7"/>
        <v>11</v>
      </c>
      <c r="D366">
        <f>COUNTIF('Team Points Summary'!H:H,'Point Totals by Grade-Gender'!A366)</f>
        <v>3</v>
      </c>
    </row>
    <row r="367" spans="1:4" ht="12.75" hidden="1">
      <c r="A367" t="s">
        <v>153</v>
      </c>
      <c r="B367">
        <f>SUMIF('Team Points Summary'!H:H,'Point Totals by Grade-Gender'!A367,'Team Points Summary'!C:C)</f>
        <v>537</v>
      </c>
      <c r="C367">
        <f t="shared" si="7"/>
        <v>12</v>
      </c>
      <c r="D367">
        <f>COUNTIF('Team Points Summary'!H:H,'Point Totals by Grade-Gender'!A367)</f>
        <v>3</v>
      </c>
    </row>
    <row r="368" spans="1:4" ht="12.75" hidden="1">
      <c r="A368" t="s">
        <v>331</v>
      </c>
      <c r="B368">
        <f>SUMIF('Team Points Summary'!H:H,'Point Totals by Grade-Gender'!A368,'Team Points Summary'!C:C)</f>
        <v>588</v>
      </c>
      <c r="C368">
        <f t="shared" si="7"/>
        <v>13</v>
      </c>
      <c r="D368">
        <f>COUNTIF('Team Points Summary'!H:H,'Point Totals by Grade-Gender'!A368)</f>
        <v>3</v>
      </c>
    </row>
    <row r="369" spans="1:4" ht="12.75" hidden="1">
      <c r="A369" t="s">
        <v>69</v>
      </c>
      <c r="B369">
        <f>SUMIF('Team Points Summary'!H:H,'Point Totals by Grade-Gender'!A369,'Team Points Summary'!C:C)</f>
        <v>678</v>
      </c>
      <c r="C369">
        <f t="shared" si="7"/>
        <v>14</v>
      </c>
      <c r="D369">
        <f>COUNTIF('Team Points Summary'!H:H,'Point Totals by Grade-Gender'!A369)</f>
        <v>3</v>
      </c>
    </row>
    <row r="370" spans="1:4" ht="12.75" hidden="1">
      <c r="A370" t="s">
        <v>76</v>
      </c>
      <c r="B370">
        <f>SUMIF('Team Points Summary'!H:H,'Point Totals by Grade-Gender'!A370,'Team Points Summary'!C:C)</f>
        <v>726</v>
      </c>
      <c r="C370">
        <f t="shared" si="7"/>
        <v>15</v>
      </c>
      <c r="D370">
        <f>COUNTIF('Team Points Summary'!H:H,'Point Totals by Grade-Gender'!A370)</f>
        <v>3</v>
      </c>
    </row>
    <row r="371" spans="1:4" ht="12.75" hidden="1">
      <c r="A371" t="s">
        <v>71</v>
      </c>
      <c r="B371">
        <f>SUMIF('Team Points Summary'!H:H,'Point Totals by Grade-Gender'!A371,'Team Points Summary'!C:C)</f>
        <v>765</v>
      </c>
      <c r="C371">
        <f t="shared" si="7"/>
        <v>16</v>
      </c>
      <c r="D371">
        <f>COUNTIF('Team Points Summary'!H:H,'Point Totals by Grade-Gender'!A371)</f>
        <v>3</v>
      </c>
    </row>
    <row r="372" spans="1:4" ht="12.75" hidden="1">
      <c r="A372" t="s">
        <v>327</v>
      </c>
      <c r="B372">
        <f>SUMIF('Team Points Summary'!H:H,'Point Totals by Grade-Gender'!A372,'Team Points Summary'!C:C)</f>
        <v>772</v>
      </c>
      <c r="C372">
        <f t="shared" si="7"/>
        <v>17</v>
      </c>
      <c r="D372">
        <f>COUNTIF('Team Points Summary'!H:H,'Point Totals by Grade-Gender'!A372)</f>
        <v>3</v>
      </c>
    </row>
    <row r="373" spans="1:4" ht="12.75" hidden="1">
      <c r="A373" t="s">
        <v>330</v>
      </c>
      <c r="B373">
        <f>SUMIF('Team Points Summary'!H:H,'Point Totals by Grade-Gender'!A373,'Team Points Summary'!C:C)</f>
        <v>812</v>
      </c>
      <c r="C373">
        <f t="shared" si="7"/>
        <v>18</v>
      </c>
      <c r="D373">
        <f>COUNTIF('Team Points Summary'!H:H,'Point Totals by Grade-Gender'!A373)</f>
        <v>3</v>
      </c>
    </row>
    <row r="374" spans="1:4" ht="12.75" hidden="1">
      <c r="A374" t="s">
        <v>335</v>
      </c>
      <c r="B374">
        <f>SUMIF('Team Points Summary'!H:H,'Point Totals by Grade-Gender'!A374,'Team Points Summary'!C:C)</f>
        <v>828</v>
      </c>
      <c r="C374">
        <f t="shared" si="7"/>
        <v>19</v>
      </c>
      <c r="D374">
        <f>COUNTIF('Team Points Summary'!H:H,'Point Totals by Grade-Gender'!A374)</f>
        <v>3</v>
      </c>
    </row>
    <row r="375" spans="1:4" ht="12.75" hidden="1">
      <c r="A375" t="s">
        <v>332</v>
      </c>
      <c r="B375">
        <f>SUMIF('Team Points Summary'!H:H,'Point Totals by Grade-Gender'!A375,'Team Points Summary'!C:C)</f>
        <v>860</v>
      </c>
      <c r="C375">
        <f t="shared" si="7"/>
        <v>20</v>
      </c>
      <c r="D375">
        <f>COUNTIF('Team Points Summary'!H:H,'Point Totals by Grade-Gender'!A375)</f>
        <v>3</v>
      </c>
    </row>
    <row r="376" spans="1:4" ht="12.75" hidden="1">
      <c r="A376" t="s">
        <v>365</v>
      </c>
      <c r="B376">
        <f>SUMIF('Team Points Summary'!H:H,'Point Totals by Grade-Gender'!A376,'Team Points Summary'!C:C)</f>
        <v>924</v>
      </c>
      <c r="C376">
        <f t="shared" si="7"/>
        <v>21</v>
      </c>
      <c r="D376">
        <f>COUNTIF('Team Points Summary'!H:H,'Point Totals by Grade-Gender'!A376)</f>
        <v>3</v>
      </c>
    </row>
    <row r="377" spans="1:4" ht="12.75" hidden="1">
      <c r="A377" t="s">
        <v>532</v>
      </c>
      <c r="B377">
        <f>SUMIF('Team Points Summary'!H:H,'Point Totals by Grade-Gender'!A377,'Team Points Summary'!C:C)</f>
        <v>991</v>
      </c>
      <c r="C377">
        <f t="shared" si="7"/>
        <v>22</v>
      </c>
      <c r="D377">
        <f>COUNTIF('Team Points Summary'!H:H,'Point Totals by Grade-Gender'!A377)</f>
        <v>3</v>
      </c>
    </row>
    <row r="378" spans="1:4" ht="12.75" hidden="1">
      <c r="A378" t="s">
        <v>150</v>
      </c>
      <c r="B378">
        <f>SUMIF('Team Points Summary'!H:H,'Point Totals by Grade-Gender'!A378,'Team Points Summary'!C:C)</f>
        <v>1044</v>
      </c>
      <c r="C378">
        <f t="shared" si="7"/>
        <v>23</v>
      </c>
      <c r="D378">
        <f>COUNTIF('Team Points Summary'!H:H,'Point Totals by Grade-Gender'!A378)</f>
        <v>3</v>
      </c>
    </row>
    <row r="379" spans="1:4" ht="12.75" hidden="1">
      <c r="A379" t="s">
        <v>328</v>
      </c>
      <c r="B379">
        <f>SUMIF('Team Points Summary'!H:H,'Point Totals by Grade-Gender'!A379,'Team Points Summary'!C:C)</f>
        <v>1309</v>
      </c>
      <c r="C379">
        <f t="shared" si="7"/>
        <v>24</v>
      </c>
      <c r="D379">
        <f>COUNTIF('Team Points Summary'!H:H,'Point Totals by Grade-Gender'!A379)</f>
        <v>3</v>
      </c>
    </row>
    <row r="380" spans="1:4" ht="12.75" hidden="1">
      <c r="A380" t="s">
        <v>152</v>
      </c>
      <c r="B380">
        <f>SUMIF('Team Points Summary'!H:H,'Point Totals by Grade-Gender'!A380,'Team Points Summary'!C:C)</f>
        <v>296</v>
      </c>
      <c r="C380">
        <f t="shared" si="7"/>
      </c>
      <c r="D380">
        <f>COUNTIF('Team Points Summary'!H:H,'Point Totals by Grade-Gender'!A380)</f>
        <v>2</v>
      </c>
    </row>
    <row r="381" spans="1:4" ht="12.75" hidden="1">
      <c r="A381" t="s">
        <v>70</v>
      </c>
      <c r="B381">
        <f>SUMIF('Team Points Summary'!H:H,'Point Totals by Grade-Gender'!A381,'Team Points Summary'!C:C)</f>
        <v>306</v>
      </c>
      <c r="C381">
        <f t="shared" si="7"/>
      </c>
      <c r="D381">
        <f>COUNTIF('Team Points Summary'!H:H,'Point Totals by Grade-Gender'!A381)</f>
        <v>2</v>
      </c>
    </row>
    <row r="382" spans="1:4" ht="12.75" hidden="1">
      <c r="A382" t="s">
        <v>117</v>
      </c>
      <c r="B382">
        <f>SUMIF('Team Points Summary'!H:H,'Point Totals by Grade-Gender'!A382,'Team Points Summary'!C:C)</f>
        <v>306</v>
      </c>
      <c r="C382">
        <f t="shared" si="7"/>
      </c>
      <c r="D382">
        <f>COUNTIF('Team Points Summary'!H:H,'Point Totals by Grade-Gender'!A382)</f>
        <v>2</v>
      </c>
    </row>
    <row r="383" spans="1:4" ht="12.75" hidden="1">
      <c r="A383" t="s">
        <v>366</v>
      </c>
      <c r="B383">
        <f>SUMIF('Team Points Summary'!H:H,'Point Totals by Grade-Gender'!A383,'Team Points Summary'!C:C)</f>
        <v>358</v>
      </c>
      <c r="C383">
        <f t="shared" si="7"/>
      </c>
      <c r="D383">
        <f>COUNTIF('Team Points Summary'!H:H,'Point Totals by Grade-Gender'!A383)</f>
        <v>2</v>
      </c>
    </row>
    <row r="384" spans="1:4" ht="12.75" hidden="1">
      <c r="A384" t="s">
        <v>189</v>
      </c>
      <c r="B384">
        <f>SUMIF('Team Points Summary'!H:H,'Point Totals by Grade-Gender'!A384,'Team Points Summary'!C:C)</f>
        <v>443</v>
      </c>
      <c r="C384">
        <f t="shared" si="7"/>
      </c>
      <c r="D384">
        <f>COUNTIF('Team Points Summary'!H:H,'Point Totals by Grade-Gender'!A384)</f>
        <v>2</v>
      </c>
    </row>
    <row r="385" spans="1:4" ht="12.75" hidden="1">
      <c r="A385" t="s">
        <v>329</v>
      </c>
      <c r="B385">
        <f>SUMIF('Team Points Summary'!H:H,'Point Totals by Grade-Gender'!A385,'Team Points Summary'!C:C)</f>
        <v>470</v>
      </c>
      <c r="C385">
        <f t="shared" si="7"/>
      </c>
      <c r="D385">
        <f>COUNTIF('Team Points Summary'!H:H,'Point Totals by Grade-Gender'!A385)</f>
        <v>2</v>
      </c>
    </row>
    <row r="386" spans="1:4" ht="12.75" hidden="1">
      <c r="A386" t="s">
        <v>148</v>
      </c>
      <c r="B386">
        <f>SUMIF('Team Points Summary'!H:H,'Point Totals by Grade-Gender'!A386,'Team Points Summary'!C:C)</f>
        <v>534</v>
      </c>
      <c r="C386">
        <f t="shared" si="7"/>
      </c>
      <c r="D386">
        <f>COUNTIF('Team Points Summary'!H:H,'Point Totals by Grade-Gender'!A386)</f>
        <v>2</v>
      </c>
    </row>
    <row r="387" spans="1:4" ht="12.75" hidden="1">
      <c r="A387" t="s">
        <v>536</v>
      </c>
      <c r="B387">
        <f>SUMIF('Team Points Summary'!H:H,'Point Totals by Grade-Gender'!A387,'Team Points Summary'!C:C)</f>
        <v>560</v>
      </c>
      <c r="C387">
        <f t="shared" si="7"/>
      </c>
      <c r="D387">
        <f>COUNTIF('Team Points Summary'!H:H,'Point Totals by Grade-Gender'!A387)</f>
        <v>2</v>
      </c>
    </row>
    <row r="388" spans="1:4" ht="12.75" hidden="1">
      <c r="A388" t="s">
        <v>534</v>
      </c>
      <c r="B388">
        <f>SUMIF('Team Points Summary'!H:H,'Point Totals by Grade-Gender'!A388,'Team Points Summary'!C:C)</f>
        <v>562</v>
      </c>
      <c r="C388">
        <f t="shared" si="7"/>
      </c>
      <c r="D388">
        <f>COUNTIF('Team Points Summary'!H:H,'Point Totals by Grade-Gender'!A388)</f>
        <v>2</v>
      </c>
    </row>
    <row r="389" spans="1:4" ht="12.75" hidden="1">
      <c r="A389" t="s">
        <v>364</v>
      </c>
      <c r="B389">
        <f>SUMIF('Team Points Summary'!H:H,'Point Totals by Grade-Gender'!A389,'Team Points Summary'!C:C)</f>
        <v>646</v>
      </c>
      <c r="C389">
        <f t="shared" si="7"/>
      </c>
      <c r="D389">
        <f>COUNTIF('Team Points Summary'!H:H,'Point Totals by Grade-Gender'!A389)</f>
        <v>2</v>
      </c>
    </row>
    <row r="390" spans="1:4" ht="12.75" hidden="1">
      <c r="A390" t="s">
        <v>179</v>
      </c>
      <c r="B390">
        <f>SUMIF('Team Points Summary'!H:H,'Point Totals by Grade-Gender'!A390,'Team Points Summary'!C:C)</f>
        <v>795</v>
      </c>
      <c r="C390">
        <f t="shared" si="7"/>
      </c>
      <c r="D390">
        <f>COUNTIF('Team Points Summary'!H:H,'Point Totals by Grade-Gender'!A390)</f>
        <v>2</v>
      </c>
    </row>
    <row r="391" spans="1:4" ht="12.75" hidden="1">
      <c r="A391" t="s">
        <v>74</v>
      </c>
      <c r="B391">
        <f>SUMIF('Team Points Summary'!H:H,'Point Totals by Grade-Gender'!A391,'Team Points Summary'!C:C)</f>
        <v>803</v>
      </c>
      <c r="C391">
        <f t="shared" si="7"/>
      </c>
      <c r="D391">
        <f>COUNTIF('Team Points Summary'!H:H,'Point Totals by Grade-Gender'!A391)</f>
        <v>2</v>
      </c>
    </row>
    <row r="392" spans="1:4" ht="12.75" hidden="1">
      <c r="A392" t="s">
        <v>72</v>
      </c>
      <c r="B392">
        <f>SUMIF('Team Points Summary'!H:H,'Point Totals by Grade-Gender'!A392,'Team Points Summary'!C:C)</f>
        <v>813</v>
      </c>
      <c r="C392">
        <f t="shared" si="7"/>
      </c>
      <c r="D392">
        <f>COUNTIF('Team Points Summary'!H:H,'Point Totals by Grade-Gender'!A392)</f>
        <v>2</v>
      </c>
    </row>
    <row r="393" spans="1:4" ht="12.75" hidden="1">
      <c r="A393" t="s">
        <v>537</v>
      </c>
      <c r="B393">
        <f>SUMIF('Team Points Summary'!H:H,'Point Totals by Grade-Gender'!A393,'Team Points Summary'!C:C)</f>
        <v>1023</v>
      </c>
      <c r="C393">
        <f t="shared" si="7"/>
      </c>
      <c r="D393">
        <f>COUNTIF('Team Points Summary'!H:H,'Point Totals by Grade-Gender'!A393)</f>
        <v>2</v>
      </c>
    </row>
    <row r="394" spans="1:4" ht="12.75" hidden="1">
      <c r="A394" t="s">
        <v>73</v>
      </c>
      <c r="B394">
        <f>SUMIF('Team Points Summary'!H:H,'Point Totals by Grade-Gender'!A394,'Team Points Summary'!C:C)</f>
        <v>56</v>
      </c>
      <c r="C394">
        <f t="shared" si="7"/>
      </c>
      <c r="D394">
        <f>COUNTIF('Team Points Summary'!H:H,'Point Totals by Grade-Gender'!A394)</f>
        <v>1</v>
      </c>
    </row>
    <row r="395" spans="1:4" ht="12.75" hidden="1">
      <c r="A395" t="s">
        <v>651</v>
      </c>
      <c r="B395">
        <f>SUMIF('Team Points Summary'!H:H,'Point Totals by Grade-Gender'!A395,'Team Points Summary'!C:C)</f>
        <v>91</v>
      </c>
      <c r="C395">
        <f t="shared" si="7"/>
      </c>
      <c r="D395">
        <f>COUNTIF('Team Points Summary'!H:H,'Point Totals by Grade-Gender'!A395)</f>
        <v>1</v>
      </c>
    </row>
    <row r="396" spans="1:4" ht="12.75" hidden="1">
      <c r="A396" t="s">
        <v>542</v>
      </c>
      <c r="B396">
        <f>SUMIF('Team Points Summary'!H:H,'Point Totals by Grade-Gender'!A396,'Team Points Summary'!C:C)</f>
        <v>124</v>
      </c>
      <c r="C396">
        <f t="shared" si="7"/>
      </c>
      <c r="D396">
        <f>COUNTIF('Team Points Summary'!H:H,'Point Totals by Grade-Gender'!A396)</f>
        <v>1</v>
      </c>
    </row>
    <row r="397" spans="1:4" ht="12.75" hidden="1">
      <c r="A397" t="s">
        <v>180</v>
      </c>
      <c r="B397">
        <f>SUMIF('Team Points Summary'!H:H,'Point Totals by Grade-Gender'!A397,'Team Points Summary'!C:C)</f>
        <v>137</v>
      </c>
      <c r="C397">
        <f t="shared" si="7"/>
      </c>
      <c r="D397">
        <f>COUNTIF('Team Points Summary'!H:H,'Point Totals by Grade-Gender'!A397)</f>
        <v>1</v>
      </c>
    </row>
    <row r="398" spans="1:4" ht="12.75" hidden="1">
      <c r="A398" t="s">
        <v>654</v>
      </c>
      <c r="B398">
        <f>SUMIF('Team Points Summary'!H:H,'Point Totals by Grade-Gender'!A398,'Team Points Summary'!C:C)</f>
        <v>145</v>
      </c>
      <c r="C398">
        <f t="shared" si="7"/>
      </c>
      <c r="D398">
        <f>COUNTIF('Team Points Summary'!H:H,'Point Totals by Grade-Gender'!A398)</f>
        <v>1</v>
      </c>
    </row>
    <row r="399" spans="1:4" ht="12.75" hidden="1">
      <c r="A399" t="s">
        <v>650</v>
      </c>
      <c r="B399">
        <f>SUMIF('Team Points Summary'!H:H,'Point Totals by Grade-Gender'!A399,'Team Points Summary'!C:C)</f>
        <v>192</v>
      </c>
      <c r="C399">
        <f t="shared" si="7"/>
      </c>
      <c r="D399">
        <f>COUNTIF('Team Points Summary'!H:H,'Point Totals by Grade-Gender'!A399)</f>
        <v>1</v>
      </c>
    </row>
    <row r="400" spans="1:4" ht="12.75" hidden="1">
      <c r="A400" t="s">
        <v>652</v>
      </c>
      <c r="B400">
        <f>SUMIF('Team Points Summary'!H:H,'Point Totals by Grade-Gender'!A400,'Team Points Summary'!C:C)</f>
        <v>207</v>
      </c>
      <c r="C400">
        <f t="shared" si="7"/>
      </c>
      <c r="D400">
        <f>COUNTIF('Team Points Summary'!H:H,'Point Totals by Grade-Gender'!A400)</f>
        <v>1</v>
      </c>
    </row>
    <row r="401" spans="1:4" ht="12.75" hidden="1">
      <c r="A401" t="s">
        <v>154</v>
      </c>
      <c r="B401">
        <f>SUMIF('Team Points Summary'!H:H,'Point Totals by Grade-Gender'!A401,'Team Points Summary'!C:C)</f>
        <v>211</v>
      </c>
      <c r="C401">
        <f t="shared" si="7"/>
      </c>
      <c r="D401">
        <f>COUNTIF('Team Points Summary'!H:H,'Point Totals by Grade-Gender'!A401)</f>
        <v>1</v>
      </c>
    </row>
    <row r="402" spans="1:4" ht="12.75" hidden="1">
      <c r="A402" t="s">
        <v>648</v>
      </c>
      <c r="B402">
        <f>SUMIF('Team Points Summary'!H:H,'Point Totals by Grade-Gender'!A402,'Team Points Summary'!C:C)</f>
        <v>216</v>
      </c>
      <c r="C402">
        <f t="shared" si="7"/>
      </c>
      <c r="D402">
        <f>COUNTIF('Team Points Summary'!H:H,'Point Totals by Grade-Gender'!A402)</f>
        <v>1</v>
      </c>
    </row>
    <row r="403" spans="1:4" ht="12.75" hidden="1">
      <c r="A403" t="s">
        <v>151</v>
      </c>
      <c r="B403">
        <f>SUMIF('Team Points Summary'!H:H,'Point Totals by Grade-Gender'!A403,'Team Points Summary'!C:C)</f>
        <v>221</v>
      </c>
      <c r="C403">
        <f t="shared" si="7"/>
      </c>
      <c r="D403">
        <f>COUNTIF('Team Points Summary'!H:H,'Point Totals by Grade-Gender'!A403)</f>
        <v>1</v>
      </c>
    </row>
    <row r="404" spans="1:4" ht="12.75" hidden="1">
      <c r="A404" t="s">
        <v>540</v>
      </c>
      <c r="B404">
        <f>SUMIF('Team Points Summary'!H:H,'Point Totals by Grade-Gender'!A404,'Team Points Summary'!C:C)</f>
        <v>239</v>
      </c>
      <c r="C404">
        <f t="shared" si="7"/>
      </c>
      <c r="D404">
        <f>COUNTIF('Team Points Summary'!H:H,'Point Totals by Grade-Gender'!A404)</f>
        <v>1</v>
      </c>
    </row>
    <row r="405" spans="1:4" ht="12.75" hidden="1">
      <c r="A405" t="s">
        <v>535</v>
      </c>
      <c r="B405">
        <f>SUMIF('Team Points Summary'!H:H,'Point Totals by Grade-Gender'!A405,'Team Points Summary'!C:C)</f>
        <v>275</v>
      </c>
      <c r="C405">
        <f t="shared" si="7"/>
      </c>
      <c r="D405">
        <f>COUNTIF('Team Points Summary'!H:H,'Point Totals by Grade-Gender'!A405)</f>
        <v>1</v>
      </c>
    </row>
    <row r="406" spans="1:4" ht="12.75" hidden="1">
      <c r="A406" t="s">
        <v>541</v>
      </c>
      <c r="B406">
        <f>SUMIF('Team Points Summary'!H:H,'Point Totals by Grade-Gender'!A406,'Team Points Summary'!C:C)</f>
        <v>301</v>
      </c>
      <c r="C406">
        <f t="shared" si="7"/>
      </c>
      <c r="D406">
        <f>COUNTIF('Team Points Summary'!H:H,'Point Totals by Grade-Gender'!A406)</f>
        <v>1</v>
      </c>
    </row>
    <row r="407" spans="1:4" ht="12.75" hidden="1">
      <c r="A407" t="s">
        <v>653</v>
      </c>
      <c r="B407">
        <f>SUMIF('Team Points Summary'!H:H,'Point Totals by Grade-Gender'!A407,'Team Points Summary'!C:C)</f>
        <v>325</v>
      </c>
      <c r="C407">
        <f t="shared" si="7"/>
      </c>
      <c r="D407">
        <f>COUNTIF('Team Points Summary'!H:H,'Point Totals by Grade-Gender'!A407)</f>
        <v>1</v>
      </c>
    </row>
    <row r="408" spans="1:4" ht="12.75" hidden="1">
      <c r="A408" t="s">
        <v>533</v>
      </c>
      <c r="B408">
        <f>SUMIF('Team Points Summary'!H:H,'Point Totals by Grade-Gender'!A408,'Team Points Summary'!C:C)</f>
        <v>372</v>
      </c>
      <c r="C408">
        <f t="shared" si="7"/>
      </c>
      <c r="D408">
        <f>COUNTIF('Team Points Summary'!H:H,'Point Totals by Grade-Gender'!A408)</f>
        <v>1</v>
      </c>
    </row>
    <row r="409" spans="1:4" ht="12.75" hidden="1">
      <c r="A409" t="s">
        <v>539</v>
      </c>
      <c r="B409">
        <f>SUMIF('Team Points Summary'!H:H,'Point Totals by Grade-Gender'!A409,'Team Points Summary'!C:C)</f>
        <v>404</v>
      </c>
      <c r="C409">
        <f t="shared" si="7"/>
      </c>
      <c r="D409">
        <f>COUNTIF('Team Points Summary'!H:H,'Point Totals by Grade-Gender'!A409)</f>
        <v>1</v>
      </c>
    </row>
    <row r="410" spans="1:4" ht="12.75" hidden="1">
      <c r="A410" t="s">
        <v>649</v>
      </c>
      <c r="B410">
        <f>SUMIF('Team Points Summary'!H:H,'Point Totals by Grade-Gender'!A410,'Team Points Summary'!C:C)</f>
        <v>405</v>
      </c>
      <c r="C410">
        <f t="shared" si="7"/>
      </c>
      <c r="D410">
        <f>COUNTIF('Team Points Summary'!H:H,'Point Totals by Grade-Gender'!A410)</f>
        <v>1</v>
      </c>
    </row>
    <row r="411" spans="1:4" ht="12.75" hidden="1">
      <c r="A411" t="s">
        <v>181</v>
      </c>
      <c r="B411">
        <f>SUMIF('Team Points Summary'!H:H,'Point Totals by Grade-Gender'!A411,'Team Points Summary'!C:C)</f>
        <v>421</v>
      </c>
      <c r="C411">
        <f t="shared" si="7"/>
      </c>
      <c r="D411">
        <f>COUNTIF('Team Points Summary'!H:H,'Point Totals by Grade-Gender'!A411)</f>
        <v>1</v>
      </c>
    </row>
    <row r="412" spans="1:4" ht="12.75" hidden="1">
      <c r="A412" t="s">
        <v>538</v>
      </c>
      <c r="B412">
        <f>SUMIF('Team Points Summary'!H:H,'Point Totals by Grade-Gender'!A412,'Team Points Summary'!C:C)</f>
        <v>429</v>
      </c>
      <c r="C412">
        <f t="shared" si="7"/>
      </c>
      <c r="D412">
        <f>COUNTIF('Team Points Summary'!H:H,'Point Totals by Grade-Gender'!A412)</f>
        <v>1</v>
      </c>
    </row>
    <row r="413" spans="1:4" ht="12.75" hidden="1">
      <c r="A413" t="s">
        <v>530</v>
      </c>
      <c r="B413">
        <f>SUMIF('Team Points Summary'!H:H,'Point Totals by Grade-Gender'!A413,'Team Points Summary'!C:C)</f>
        <v>519</v>
      </c>
      <c r="C413">
        <f t="shared" si="7"/>
      </c>
      <c r="D413">
        <f>COUNTIF('Team Points Summary'!H:H,'Point Totals by Grade-Gender'!A413)</f>
        <v>1</v>
      </c>
    </row>
    <row r="414" ht="12.75">
      <c r="A414" s="13" t="s">
        <v>158</v>
      </c>
    </row>
    <row r="415" spans="1:5" ht="12.75">
      <c r="A415" s="11" t="s">
        <v>108</v>
      </c>
      <c r="B415">
        <f>SUM(B356:B413)</f>
        <v>27620</v>
      </c>
      <c r="E415">
        <f>SUMIF('Team Points Summary'!H:H,'Point Totals by Grade-Gender'!A415,'Team Points Summary'!C:C)</f>
        <v>27620</v>
      </c>
    </row>
    <row r="417" spans="1:4" ht="12.75">
      <c r="A417" t="s">
        <v>156</v>
      </c>
      <c r="B417">
        <f>SUMIF('Team Points Summary'!H:H,'Point Totals by Grade-Gender'!A417,'Team Points Summary'!C:C)</f>
        <v>106</v>
      </c>
      <c r="C417">
        <f>IF(E$2=D417,RANK(B417,B$417:B$429,1),"")</f>
        <v>1</v>
      </c>
      <c r="D417">
        <f>COUNTIF('Team Points Summary'!H:H,'Point Totals by Grade-Gender'!A417)</f>
        <v>3</v>
      </c>
    </row>
    <row r="418" spans="1:4" ht="12.75">
      <c r="A418" t="s">
        <v>97</v>
      </c>
      <c r="B418">
        <f>SUMIF('Team Points Summary'!H:H,'Point Totals by Grade-Gender'!A418,'Team Points Summary'!C:C)</f>
        <v>115</v>
      </c>
      <c r="C418">
        <f aca="true" t="shared" si="8" ref="C418:C453">IF(E$2=D418,RANK(B418,B$417:B$429,1),"")</f>
        <v>2</v>
      </c>
      <c r="D418">
        <f>COUNTIF('Team Points Summary'!H:H,'Point Totals by Grade-Gender'!A418)</f>
        <v>3</v>
      </c>
    </row>
    <row r="419" spans="1:4" ht="12.75">
      <c r="A419" t="s">
        <v>95</v>
      </c>
      <c r="B419">
        <f>SUMIF('Team Points Summary'!H:H,'Point Totals by Grade-Gender'!A419,'Team Points Summary'!C:C)</f>
        <v>190</v>
      </c>
      <c r="C419">
        <f t="shared" si="8"/>
        <v>3</v>
      </c>
      <c r="D419">
        <f>COUNTIF('Team Points Summary'!H:H,'Point Totals by Grade-Gender'!A419)</f>
        <v>3</v>
      </c>
    </row>
    <row r="420" spans="1:4" ht="12.75">
      <c r="A420" t="s">
        <v>100</v>
      </c>
      <c r="B420">
        <f>SUMIF('Team Points Summary'!H:H,'Point Totals by Grade-Gender'!A420,'Team Points Summary'!C:C)</f>
        <v>221</v>
      </c>
      <c r="C420">
        <f t="shared" si="8"/>
        <v>4</v>
      </c>
      <c r="D420">
        <f>COUNTIF('Team Points Summary'!H:H,'Point Totals by Grade-Gender'!A420)</f>
        <v>3</v>
      </c>
    </row>
    <row r="421" spans="1:4" ht="12.75">
      <c r="A421" t="s">
        <v>96</v>
      </c>
      <c r="B421">
        <f>SUMIF('Team Points Summary'!H:H,'Point Totals by Grade-Gender'!A421,'Team Points Summary'!C:C)</f>
        <v>272</v>
      </c>
      <c r="C421">
        <f t="shared" si="8"/>
        <v>5</v>
      </c>
      <c r="D421">
        <f>COUNTIF('Team Points Summary'!H:H,'Point Totals by Grade-Gender'!A421)</f>
        <v>3</v>
      </c>
    </row>
    <row r="422" spans="1:4" ht="12.75">
      <c r="A422" t="s">
        <v>98</v>
      </c>
      <c r="B422">
        <f>SUMIF('Team Points Summary'!H:H,'Point Totals by Grade-Gender'!A422,'Team Points Summary'!C:C)</f>
        <v>304</v>
      </c>
      <c r="C422">
        <f t="shared" si="8"/>
        <v>6</v>
      </c>
      <c r="D422">
        <f>COUNTIF('Team Points Summary'!H:H,'Point Totals by Grade-Gender'!A422)</f>
        <v>3</v>
      </c>
    </row>
    <row r="423" spans="1:4" ht="12.75">
      <c r="A423" t="s">
        <v>190</v>
      </c>
      <c r="B423">
        <f>SUMIF('Team Points Summary'!H:H,'Point Totals by Grade-Gender'!A423,'Team Points Summary'!C:C)</f>
        <v>432</v>
      </c>
      <c r="C423">
        <f t="shared" si="8"/>
        <v>7</v>
      </c>
      <c r="D423">
        <f>COUNTIF('Team Points Summary'!H:H,'Point Totals by Grade-Gender'!A423)</f>
        <v>3</v>
      </c>
    </row>
    <row r="424" spans="1:4" ht="12.75">
      <c r="A424" t="s">
        <v>99</v>
      </c>
      <c r="B424">
        <f>SUMIF('Team Points Summary'!H:H,'Point Totals by Grade-Gender'!A424,'Team Points Summary'!C:C)</f>
        <v>511</v>
      </c>
      <c r="C424">
        <f t="shared" si="8"/>
        <v>8</v>
      </c>
      <c r="D424">
        <f>COUNTIF('Team Points Summary'!H:H,'Point Totals by Grade-Gender'!A424)</f>
        <v>3</v>
      </c>
    </row>
    <row r="425" spans="1:4" ht="12.75">
      <c r="A425" t="s">
        <v>343</v>
      </c>
      <c r="B425">
        <f>SUMIF('Team Points Summary'!H:H,'Point Totals by Grade-Gender'!A425,'Team Points Summary'!C:C)</f>
        <v>528</v>
      </c>
      <c r="C425">
        <f t="shared" si="8"/>
        <v>9</v>
      </c>
      <c r="D425">
        <f>COUNTIF('Team Points Summary'!H:H,'Point Totals by Grade-Gender'!A425)</f>
        <v>3</v>
      </c>
    </row>
    <row r="426" spans="1:4" ht="12.75">
      <c r="A426" t="s">
        <v>571</v>
      </c>
      <c r="B426">
        <f>SUMIF('Team Points Summary'!H:H,'Point Totals by Grade-Gender'!A426,'Team Points Summary'!C:C)</f>
        <v>538</v>
      </c>
      <c r="C426">
        <f t="shared" si="8"/>
        <v>10</v>
      </c>
      <c r="D426">
        <f>COUNTIF('Team Points Summary'!H:H,'Point Totals by Grade-Gender'!A426)</f>
        <v>3</v>
      </c>
    </row>
    <row r="427" spans="1:4" ht="12.75" hidden="1">
      <c r="A427" t="s">
        <v>567</v>
      </c>
      <c r="B427">
        <f>SUMIF('Team Points Summary'!H:H,'Point Totals by Grade-Gender'!A427,'Team Points Summary'!C:C)</f>
        <v>543</v>
      </c>
      <c r="C427">
        <f t="shared" si="8"/>
        <v>11</v>
      </c>
      <c r="D427">
        <f>COUNTIF('Team Points Summary'!H:H,'Point Totals by Grade-Gender'!A427)</f>
        <v>3</v>
      </c>
    </row>
    <row r="428" spans="1:4" ht="12.75" hidden="1">
      <c r="A428" t="s">
        <v>574</v>
      </c>
      <c r="B428">
        <f>SUMIF('Team Points Summary'!H:H,'Point Totals by Grade-Gender'!A428,'Team Points Summary'!C:C)</f>
        <v>555</v>
      </c>
      <c r="C428">
        <f t="shared" si="8"/>
        <v>12</v>
      </c>
      <c r="D428">
        <f>COUNTIF('Team Points Summary'!H:H,'Point Totals by Grade-Gender'!A428)</f>
        <v>3</v>
      </c>
    </row>
    <row r="429" spans="1:4" ht="12.75" hidden="1">
      <c r="A429" t="s">
        <v>566</v>
      </c>
      <c r="B429">
        <f>SUMIF('Team Points Summary'!H:H,'Point Totals by Grade-Gender'!A429,'Team Points Summary'!C:C)</f>
        <v>757</v>
      </c>
      <c r="C429">
        <f t="shared" si="8"/>
        <v>13</v>
      </c>
      <c r="D429">
        <f>COUNTIF('Team Points Summary'!H:H,'Point Totals by Grade-Gender'!A429)</f>
        <v>3</v>
      </c>
    </row>
    <row r="430" spans="1:4" ht="12.75" hidden="1">
      <c r="A430" t="s">
        <v>569</v>
      </c>
      <c r="B430">
        <f>SUMIF('Team Points Summary'!H:H,'Point Totals by Grade-Gender'!A430,'Team Points Summary'!C:C)</f>
        <v>104</v>
      </c>
      <c r="C430">
        <f t="shared" si="8"/>
      </c>
      <c r="D430">
        <f>COUNTIF('Team Points Summary'!H:H,'Point Totals by Grade-Gender'!A430)</f>
        <v>2</v>
      </c>
    </row>
    <row r="431" spans="1:4" ht="12.75" hidden="1">
      <c r="A431" t="s">
        <v>583</v>
      </c>
      <c r="B431">
        <f>SUMIF('Team Points Summary'!H:H,'Point Totals by Grade-Gender'!A431,'Team Points Summary'!C:C)</f>
        <v>307</v>
      </c>
      <c r="C431">
        <f t="shared" si="8"/>
      </c>
      <c r="D431">
        <f>COUNTIF('Team Points Summary'!H:H,'Point Totals by Grade-Gender'!A431)</f>
        <v>2</v>
      </c>
    </row>
    <row r="432" spans="1:4" ht="12.75" hidden="1">
      <c r="A432" t="s">
        <v>577</v>
      </c>
      <c r="B432">
        <f>SUMIF('Team Points Summary'!H:H,'Point Totals by Grade-Gender'!A432,'Team Points Summary'!C:C)</f>
        <v>312</v>
      </c>
      <c r="C432">
        <f t="shared" si="8"/>
      </c>
      <c r="D432">
        <f>COUNTIF('Team Points Summary'!H:H,'Point Totals by Grade-Gender'!A432)</f>
        <v>2</v>
      </c>
    </row>
    <row r="433" spans="1:4" ht="12.75" hidden="1">
      <c r="A433" t="s">
        <v>580</v>
      </c>
      <c r="B433">
        <f>SUMIF('Team Points Summary'!H:H,'Point Totals by Grade-Gender'!A433,'Team Points Summary'!C:C)</f>
        <v>341</v>
      </c>
      <c r="C433">
        <f t="shared" si="8"/>
      </c>
      <c r="D433">
        <f>COUNTIF('Team Points Summary'!H:H,'Point Totals by Grade-Gender'!A433)</f>
        <v>2</v>
      </c>
    </row>
    <row r="434" spans="1:4" ht="12.75" hidden="1">
      <c r="A434" t="s">
        <v>570</v>
      </c>
      <c r="B434">
        <f>SUMIF('Team Points Summary'!H:H,'Point Totals by Grade-Gender'!A434,'Team Points Summary'!C:C)</f>
        <v>368</v>
      </c>
      <c r="C434">
        <f t="shared" si="8"/>
      </c>
      <c r="D434">
        <f>COUNTIF('Team Points Summary'!H:H,'Point Totals by Grade-Gender'!A434)</f>
        <v>2</v>
      </c>
    </row>
    <row r="435" spans="1:4" ht="12.75" hidden="1">
      <c r="A435" t="s">
        <v>582</v>
      </c>
      <c r="B435">
        <f>SUMIF('Team Points Summary'!H:H,'Point Totals by Grade-Gender'!A435,'Team Points Summary'!C:C)</f>
        <v>408</v>
      </c>
      <c r="C435">
        <f t="shared" si="8"/>
      </c>
      <c r="D435">
        <f>COUNTIF('Team Points Summary'!H:H,'Point Totals by Grade-Gender'!A435)</f>
        <v>2</v>
      </c>
    </row>
    <row r="436" spans="1:4" ht="12.75" hidden="1">
      <c r="A436" t="s">
        <v>578</v>
      </c>
      <c r="B436">
        <f>SUMIF('Team Points Summary'!H:H,'Point Totals by Grade-Gender'!A436,'Team Points Summary'!C:C)</f>
        <v>455</v>
      </c>
      <c r="C436">
        <f t="shared" si="8"/>
      </c>
      <c r="D436">
        <f>COUNTIF('Team Points Summary'!H:H,'Point Totals by Grade-Gender'!A436)</f>
        <v>2</v>
      </c>
    </row>
    <row r="437" spans="1:4" ht="12.75" hidden="1">
      <c r="A437" t="s">
        <v>192</v>
      </c>
      <c r="B437">
        <f>SUMIF('Team Points Summary'!H:H,'Point Totals by Grade-Gender'!A437,'Team Points Summary'!C:C)</f>
        <v>479</v>
      </c>
      <c r="C437">
        <f t="shared" si="8"/>
      </c>
      <c r="D437">
        <f>COUNTIF('Team Points Summary'!H:H,'Point Totals by Grade-Gender'!A437)</f>
        <v>2</v>
      </c>
    </row>
    <row r="438" spans="1:4" ht="12.75" hidden="1">
      <c r="A438" t="s">
        <v>370</v>
      </c>
      <c r="B438">
        <f>SUMIF('Team Points Summary'!H:H,'Point Totals by Grade-Gender'!A438,'Team Points Summary'!C:C)</f>
        <v>488</v>
      </c>
      <c r="C438">
        <f t="shared" si="8"/>
      </c>
      <c r="D438">
        <f>COUNTIF('Team Points Summary'!H:H,'Point Totals by Grade-Gender'!A438)</f>
        <v>2</v>
      </c>
    </row>
    <row r="439" spans="1:4" ht="12.75" hidden="1">
      <c r="A439" t="s">
        <v>572</v>
      </c>
      <c r="B439">
        <f>SUMIF('Team Points Summary'!H:H,'Point Totals by Grade-Gender'!A439,'Team Points Summary'!C:C)</f>
        <v>489</v>
      </c>
      <c r="C439">
        <f t="shared" si="8"/>
      </c>
      <c r="D439">
        <f>COUNTIF('Team Points Summary'!H:H,'Point Totals by Grade-Gender'!A439)</f>
        <v>2</v>
      </c>
    </row>
    <row r="440" spans="1:4" ht="12.75" hidden="1">
      <c r="A440" t="s">
        <v>568</v>
      </c>
      <c r="B440">
        <f>SUMIF('Team Points Summary'!H:H,'Point Totals by Grade-Gender'!A440,'Team Points Summary'!C:C)</f>
        <v>544</v>
      </c>
      <c r="C440">
        <f t="shared" si="8"/>
      </c>
      <c r="D440">
        <f>COUNTIF('Team Points Summary'!H:H,'Point Totals by Grade-Gender'!A440)</f>
        <v>2</v>
      </c>
    </row>
    <row r="441" spans="1:4" ht="12.75" hidden="1">
      <c r="A441" t="s">
        <v>581</v>
      </c>
      <c r="B441">
        <f>SUMIF('Team Points Summary'!H:H,'Point Totals by Grade-Gender'!A441,'Team Points Summary'!C:C)</f>
        <v>646</v>
      </c>
      <c r="C441">
        <f t="shared" si="8"/>
      </c>
      <c r="D441">
        <f>COUNTIF('Team Points Summary'!H:H,'Point Totals by Grade-Gender'!A441)</f>
        <v>2</v>
      </c>
    </row>
    <row r="442" spans="1:4" ht="12.75" hidden="1">
      <c r="A442" t="s">
        <v>191</v>
      </c>
      <c r="B442">
        <f>SUMIF('Team Points Summary'!H:H,'Point Totals by Grade-Gender'!A442,'Team Points Summary'!C:C)</f>
        <v>702</v>
      </c>
      <c r="C442">
        <f t="shared" si="8"/>
      </c>
      <c r="D442">
        <f>COUNTIF('Team Points Summary'!H:H,'Point Totals by Grade-Gender'!A442)</f>
        <v>2</v>
      </c>
    </row>
    <row r="443" spans="1:4" ht="12.75" hidden="1">
      <c r="A443" t="s">
        <v>565</v>
      </c>
      <c r="B443">
        <f>SUMIF('Team Points Summary'!H:H,'Point Totals by Grade-Gender'!A443,'Team Points Summary'!C:C)</f>
        <v>755</v>
      </c>
      <c r="C443">
        <f t="shared" si="8"/>
      </c>
      <c r="D443">
        <f>COUNTIF('Team Points Summary'!H:H,'Point Totals by Grade-Gender'!A443)</f>
        <v>2</v>
      </c>
    </row>
    <row r="444" spans="1:4" ht="12.75" hidden="1">
      <c r="A444" t="s">
        <v>155</v>
      </c>
      <c r="B444">
        <f>SUMIF('Team Points Summary'!H:H,'Point Totals by Grade-Gender'!A444,'Team Points Summary'!C:C)</f>
        <v>85</v>
      </c>
      <c r="C444">
        <f t="shared" si="8"/>
      </c>
      <c r="D444">
        <f>COUNTIF('Team Points Summary'!H:H,'Point Totals by Grade-Gender'!A444)</f>
        <v>1</v>
      </c>
    </row>
    <row r="445" spans="1:4" ht="12.75" hidden="1">
      <c r="A445" t="s">
        <v>656</v>
      </c>
      <c r="B445">
        <f>SUMIF('Team Points Summary'!H:H,'Point Totals by Grade-Gender'!A445,'Team Points Summary'!C:C)</f>
        <v>146</v>
      </c>
      <c r="C445">
        <f t="shared" si="8"/>
      </c>
      <c r="D445">
        <f>COUNTIF('Team Points Summary'!H:H,'Point Totals by Grade-Gender'!A445)</f>
        <v>1</v>
      </c>
    </row>
    <row r="446" spans="1:4" ht="12.75" hidden="1">
      <c r="A446" t="s">
        <v>573</v>
      </c>
      <c r="B446">
        <f>SUMIF('Team Points Summary'!H:H,'Point Totals by Grade-Gender'!A446,'Team Points Summary'!C:C)</f>
        <v>175</v>
      </c>
      <c r="C446">
        <f t="shared" si="8"/>
      </c>
      <c r="D446">
        <f>COUNTIF('Team Points Summary'!H:H,'Point Totals by Grade-Gender'!A446)</f>
        <v>1</v>
      </c>
    </row>
    <row r="447" spans="1:4" ht="12.75" hidden="1">
      <c r="A447" t="s">
        <v>575</v>
      </c>
      <c r="B447">
        <f>SUMIF('Team Points Summary'!H:H,'Point Totals by Grade-Gender'!A447,'Team Points Summary'!C:C)</f>
        <v>214</v>
      </c>
      <c r="C447">
        <f t="shared" si="8"/>
      </c>
      <c r="D447">
        <f>COUNTIF('Team Points Summary'!H:H,'Point Totals by Grade-Gender'!A447)</f>
        <v>1</v>
      </c>
    </row>
    <row r="448" spans="1:4" ht="12.75" hidden="1">
      <c r="A448" t="s">
        <v>564</v>
      </c>
      <c r="B448">
        <f>SUMIF('Team Points Summary'!H:H,'Point Totals by Grade-Gender'!A448,'Team Points Summary'!C:C)</f>
        <v>226</v>
      </c>
      <c r="C448">
        <f t="shared" si="8"/>
      </c>
      <c r="D448">
        <f>COUNTIF('Team Points Summary'!H:H,'Point Totals by Grade-Gender'!A448)</f>
        <v>1</v>
      </c>
    </row>
    <row r="449" spans="1:4" ht="12.75" hidden="1">
      <c r="A449" t="s">
        <v>655</v>
      </c>
      <c r="B449">
        <f>SUMIF('Team Points Summary'!H:H,'Point Totals by Grade-Gender'!A449,'Team Points Summary'!C:C)</f>
        <v>228</v>
      </c>
      <c r="C449">
        <f t="shared" si="8"/>
      </c>
      <c r="D449">
        <f>COUNTIF('Team Points Summary'!H:H,'Point Totals by Grade-Gender'!A449)</f>
        <v>1</v>
      </c>
    </row>
    <row r="450" spans="1:4" ht="12.75" hidden="1">
      <c r="A450" t="s">
        <v>576</v>
      </c>
      <c r="B450">
        <f>SUMIF('Team Points Summary'!H:H,'Point Totals by Grade-Gender'!A450,'Team Points Summary'!C:C)</f>
        <v>344</v>
      </c>
      <c r="C450">
        <f t="shared" si="8"/>
      </c>
      <c r="D450">
        <f>COUNTIF('Team Points Summary'!H:H,'Point Totals by Grade-Gender'!A450)</f>
        <v>1</v>
      </c>
    </row>
    <row r="451" spans="1:4" ht="12.75" hidden="1">
      <c r="A451" t="s">
        <v>579</v>
      </c>
      <c r="B451">
        <f>SUMIF('Team Points Summary'!H:H,'Point Totals by Grade-Gender'!A451,'Team Points Summary'!C:C)</f>
        <v>349</v>
      </c>
      <c r="C451">
        <f t="shared" si="8"/>
      </c>
      <c r="D451">
        <f>COUNTIF('Team Points Summary'!H:H,'Point Totals by Grade-Gender'!A451)</f>
        <v>1</v>
      </c>
    </row>
    <row r="452" spans="1:4" ht="12.75" hidden="1">
      <c r="A452" t="s">
        <v>182</v>
      </c>
      <c r="B452">
        <f>SUMIF('Team Points Summary'!H:H,'Point Totals by Grade-Gender'!A452,'Team Points Summary'!C:C)</f>
        <v>355</v>
      </c>
      <c r="C452">
        <f t="shared" si="8"/>
      </c>
      <c r="D452">
        <f>COUNTIF('Team Points Summary'!H:H,'Point Totals by Grade-Gender'!A452)</f>
        <v>1</v>
      </c>
    </row>
    <row r="453" spans="1:4" ht="12.75" hidden="1">
      <c r="A453" t="s">
        <v>183</v>
      </c>
      <c r="B453">
        <f>SUMIF('Team Points Summary'!H:H,'Point Totals by Grade-Gender'!A453,'Team Points Summary'!C:C)</f>
        <v>380</v>
      </c>
      <c r="C453">
        <f t="shared" si="8"/>
      </c>
      <c r="D453">
        <f>COUNTIF('Team Points Summary'!H:H,'Point Totals by Grade-Gender'!A453)</f>
        <v>1</v>
      </c>
    </row>
    <row r="454" ht="12.75">
      <c r="A454" s="13" t="s">
        <v>158</v>
      </c>
    </row>
    <row r="455" spans="1:5" ht="12.75">
      <c r="A455" s="11" t="s">
        <v>109</v>
      </c>
      <c r="B455">
        <f>SUM(B417:B453)</f>
        <v>13972</v>
      </c>
      <c r="E455">
        <f>SUMIF('Team Points Summary'!H:H,'Point Totals by Grade-Gender'!A455,'Team Points Summary'!C:C)</f>
        <v>13972</v>
      </c>
    </row>
    <row r="457" spans="1:4" ht="12.75">
      <c r="A457" t="s">
        <v>341</v>
      </c>
      <c r="B457">
        <f>SUMIF('Team Points Summary'!H:H,'Point Totals by Grade-Gender'!A457,'Team Points Summary'!C:C)</f>
        <v>80</v>
      </c>
      <c r="C457">
        <f>IF(E$2=D457,RANK(B457,B$457:B$470,1),"")</f>
        <v>1</v>
      </c>
      <c r="D457">
        <f>COUNTIF('Team Points Summary'!H:H,'Point Totals by Grade-Gender'!A457)</f>
        <v>3</v>
      </c>
    </row>
    <row r="458" spans="1:4" ht="12.75">
      <c r="A458" t="s">
        <v>585</v>
      </c>
      <c r="B458">
        <f>SUMIF('Team Points Summary'!H:H,'Point Totals by Grade-Gender'!A458,'Team Points Summary'!C:C)</f>
        <v>123</v>
      </c>
      <c r="C458">
        <f aca="true" t="shared" si="9" ref="C458:C497">IF(E$2=D458,RANK(B458,B$457:B$470,1),"")</f>
        <v>2</v>
      </c>
      <c r="D458">
        <f>COUNTIF('Team Points Summary'!H:H,'Point Totals by Grade-Gender'!A458)</f>
        <v>3</v>
      </c>
    </row>
    <row r="459" spans="1:4" ht="12.75">
      <c r="A459" t="s">
        <v>157</v>
      </c>
      <c r="B459">
        <f>SUMIF('Team Points Summary'!H:H,'Point Totals by Grade-Gender'!A459,'Team Points Summary'!C:C)</f>
        <v>181</v>
      </c>
      <c r="C459">
        <f t="shared" si="9"/>
        <v>3</v>
      </c>
      <c r="D459">
        <f>COUNTIF('Team Points Summary'!H:H,'Point Totals by Grade-Gender'!A459)</f>
        <v>3</v>
      </c>
    </row>
    <row r="460" spans="1:4" ht="12.75">
      <c r="A460" t="s">
        <v>93</v>
      </c>
      <c r="B460">
        <f>SUMIF('Team Points Summary'!H:H,'Point Totals by Grade-Gender'!A460,'Team Points Summary'!C:C)</f>
        <v>250</v>
      </c>
      <c r="C460">
        <f t="shared" si="9"/>
        <v>4</v>
      </c>
      <c r="D460">
        <f>COUNTIF('Team Points Summary'!H:H,'Point Totals by Grade-Gender'!A460)</f>
        <v>3</v>
      </c>
    </row>
    <row r="461" spans="1:4" ht="12.75">
      <c r="A461" t="s">
        <v>90</v>
      </c>
      <c r="B461">
        <f>SUMIF('Team Points Summary'!H:H,'Point Totals by Grade-Gender'!A461,'Team Points Summary'!C:C)</f>
        <v>283</v>
      </c>
      <c r="C461">
        <f t="shared" si="9"/>
        <v>5</v>
      </c>
      <c r="D461">
        <f>COUNTIF('Team Points Summary'!H:H,'Point Totals by Grade-Gender'!A461)</f>
        <v>3</v>
      </c>
    </row>
    <row r="462" spans="1:4" ht="12.75">
      <c r="A462" t="s">
        <v>600</v>
      </c>
      <c r="B462">
        <f>SUMIF('Team Points Summary'!H:H,'Point Totals by Grade-Gender'!A462,'Team Points Summary'!C:C)</f>
        <v>311</v>
      </c>
      <c r="C462">
        <f t="shared" si="9"/>
        <v>6</v>
      </c>
      <c r="D462">
        <f>COUNTIF('Team Points Summary'!H:H,'Point Totals by Grade-Gender'!A462)</f>
        <v>3</v>
      </c>
    </row>
    <row r="463" spans="1:4" ht="12.75">
      <c r="A463" t="s">
        <v>586</v>
      </c>
      <c r="B463">
        <f>SUMIF('Team Points Summary'!H:H,'Point Totals by Grade-Gender'!A463,'Team Points Summary'!C:C)</f>
        <v>332</v>
      </c>
      <c r="C463">
        <f t="shared" si="9"/>
        <v>7</v>
      </c>
      <c r="D463">
        <f>COUNTIF('Team Points Summary'!H:H,'Point Totals by Grade-Gender'!A463)</f>
        <v>3</v>
      </c>
    </row>
    <row r="464" spans="1:4" ht="12.75">
      <c r="A464" t="s">
        <v>92</v>
      </c>
      <c r="B464">
        <f>SUMIF('Team Points Summary'!H:H,'Point Totals by Grade-Gender'!A464,'Team Points Summary'!C:C)</f>
        <v>512</v>
      </c>
      <c r="C464">
        <f t="shared" si="9"/>
        <v>8</v>
      </c>
      <c r="D464">
        <f>COUNTIF('Team Points Summary'!H:H,'Point Totals by Grade-Gender'!A464)</f>
        <v>3</v>
      </c>
    </row>
    <row r="465" spans="1:4" ht="12.75">
      <c r="A465" t="s">
        <v>599</v>
      </c>
      <c r="B465">
        <f>SUMIF('Team Points Summary'!H:H,'Point Totals by Grade-Gender'!A465,'Team Points Summary'!C:C)</f>
        <v>517</v>
      </c>
      <c r="C465">
        <f t="shared" si="9"/>
        <v>9</v>
      </c>
      <c r="D465">
        <f>COUNTIF('Team Points Summary'!H:H,'Point Totals by Grade-Gender'!A465)</f>
        <v>3</v>
      </c>
    </row>
    <row r="466" spans="1:4" ht="12.75">
      <c r="A466" t="s">
        <v>89</v>
      </c>
      <c r="B466">
        <f>SUMIF('Team Points Summary'!H:H,'Point Totals by Grade-Gender'!A466,'Team Points Summary'!C:C)</f>
        <v>557</v>
      </c>
      <c r="C466">
        <f t="shared" si="9"/>
        <v>10</v>
      </c>
      <c r="D466">
        <f>COUNTIF('Team Points Summary'!H:H,'Point Totals by Grade-Gender'!A466)</f>
        <v>3</v>
      </c>
    </row>
    <row r="467" spans="1:4" ht="12.75" hidden="1">
      <c r="A467" t="s">
        <v>589</v>
      </c>
      <c r="B467">
        <f>SUMIF('Team Points Summary'!H:H,'Point Totals by Grade-Gender'!A467,'Team Points Summary'!C:C)</f>
        <v>590</v>
      </c>
      <c r="C467">
        <f t="shared" si="9"/>
        <v>11</v>
      </c>
      <c r="D467">
        <f>COUNTIF('Team Points Summary'!H:H,'Point Totals by Grade-Gender'!A467)</f>
        <v>3</v>
      </c>
    </row>
    <row r="468" spans="1:4" ht="12.75" hidden="1">
      <c r="A468" t="s">
        <v>94</v>
      </c>
      <c r="B468">
        <f>SUMIF('Team Points Summary'!H:H,'Point Totals by Grade-Gender'!A468,'Team Points Summary'!C:C)</f>
        <v>613</v>
      </c>
      <c r="C468">
        <f t="shared" si="9"/>
        <v>12</v>
      </c>
      <c r="D468">
        <f>COUNTIF('Team Points Summary'!H:H,'Point Totals by Grade-Gender'!A468)</f>
        <v>3</v>
      </c>
    </row>
    <row r="469" spans="1:4" ht="12.75" hidden="1">
      <c r="A469" t="s">
        <v>342</v>
      </c>
      <c r="B469">
        <f>SUMIF('Team Points Summary'!H:H,'Point Totals by Grade-Gender'!A469,'Team Points Summary'!C:C)</f>
        <v>629</v>
      </c>
      <c r="C469">
        <f t="shared" si="9"/>
        <v>13</v>
      </c>
      <c r="D469">
        <f>COUNTIF('Team Points Summary'!H:H,'Point Totals by Grade-Gender'!A469)</f>
        <v>3</v>
      </c>
    </row>
    <row r="470" spans="1:4" ht="12.75" hidden="1">
      <c r="A470" t="s">
        <v>596</v>
      </c>
      <c r="B470">
        <f>SUMIF('Team Points Summary'!H:H,'Point Totals by Grade-Gender'!A470,'Team Points Summary'!C:C)</f>
        <v>753</v>
      </c>
      <c r="C470">
        <f t="shared" si="9"/>
        <v>14</v>
      </c>
      <c r="D470">
        <f>COUNTIF('Team Points Summary'!H:H,'Point Totals by Grade-Gender'!A470)</f>
        <v>3</v>
      </c>
    </row>
    <row r="471" spans="1:4" ht="12.75" hidden="1">
      <c r="A471" t="s">
        <v>184</v>
      </c>
      <c r="B471">
        <f>SUMIF('Team Points Summary'!H:H,'Point Totals by Grade-Gender'!A471,'Team Points Summary'!C:C)</f>
        <v>162</v>
      </c>
      <c r="C471">
        <f t="shared" si="9"/>
      </c>
      <c r="D471">
        <f>COUNTIF('Team Points Summary'!H:H,'Point Totals by Grade-Gender'!A471)</f>
        <v>2</v>
      </c>
    </row>
    <row r="472" spans="1:4" ht="12.75" hidden="1">
      <c r="A472" t="s">
        <v>167</v>
      </c>
      <c r="B472">
        <f>SUMIF('Team Points Summary'!H:H,'Point Totals by Grade-Gender'!A472,'Team Points Summary'!C:C)</f>
        <v>166</v>
      </c>
      <c r="C472">
        <f t="shared" si="9"/>
      </c>
      <c r="D472">
        <f>COUNTIF('Team Points Summary'!H:H,'Point Totals by Grade-Gender'!A472)</f>
        <v>2</v>
      </c>
    </row>
    <row r="473" spans="1:4" ht="12.75" hidden="1">
      <c r="A473" t="s">
        <v>193</v>
      </c>
      <c r="B473">
        <f>SUMIF('Team Points Summary'!H:H,'Point Totals by Grade-Gender'!A473,'Team Points Summary'!C:C)</f>
        <v>169</v>
      </c>
      <c r="C473">
        <f t="shared" si="9"/>
      </c>
      <c r="D473">
        <f>COUNTIF('Team Points Summary'!H:H,'Point Totals by Grade-Gender'!A473)</f>
        <v>2</v>
      </c>
    </row>
    <row r="474" spans="1:4" ht="12.75" hidden="1">
      <c r="A474" t="s">
        <v>602</v>
      </c>
      <c r="B474">
        <f>SUMIF('Team Points Summary'!H:H,'Point Totals by Grade-Gender'!A474,'Team Points Summary'!C:C)</f>
        <v>236</v>
      </c>
      <c r="C474">
        <f t="shared" si="9"/>
      </c>
      <c r="D474">
        <f>COUNTIF('Team Points Summary'!H:H,'Point Totals by Grade-Gender'!A474)</f>
        <v>2</v>
      </c>
    </row>
    <row r="475" spans="1:4" ht="12.75" hidden="1">
      <c r="A475" t="s">
        <v>119</v>
      </c>
      <c r="B475">
        <f>SUMIF('Team Points Summary'!H:H,'Point Totals by Grade-Gender'!A475,'Team Points Summary'!C:C)</f>
        <v>290</v>
      </c>
      <c r="C475">
        <f t="shared" si="9"/>
      </c>
      <c r="D475">
        <f>COUNTIF('Team Points Summary'!H:H,'Point Totals by Grade-Gender'!A475)</f>
        <v>2</v>
      </c>
    </row>
    <row r="476" spans="1:4" ht="12.75" hidden="1">
      <c r="A476" t="s">
        <v>597</v>
      </c>
      <c r="B476">
        <f>SUMIF('Team Points Summary'!H:H,'Point Totals by Grade-Gender'!A476,'Team Points Summary'!C:C)</f>
        <v>294</v>
      </c>
      <c r="C476">
        <f t="shared" si="9"/>
      </c>
      <c r="D476">
        <f>COUNTIF('Team Points Summary'!H:H,'Point Totals by Grade-Gender'!A476)</f>
        <v>2</v>
      </c>
    </row>
    <row r="477" spans="1:4" ht="12.75" hidden="1">
      <c r="A477" t="s">
        <v>588</v>
      </c>
      <c r="B477">
        <f>SUMIF('Team Points Summary'!H:H,'Point Totals by Grade-Gender'!A477,'Team Points Summary'!C:C)</f>
        <v>297</v>
      </c>
      <c r="C477">
        <f t="shared" si="9"/>
      </c>
      <c r="D477">
        <f>COUNTIF('Team Points Summary'!H:H,'Point Totals by Grade-Gender'!A477)</f>
        <v>2</v>
      </c>
    </row>
    <row r="478" spans="1:4" ht="12.75" hidden="1">
      <c r="A478" t="s">
        <v>168</v>
      </c>
      <c r="B478">
        <f>SUMIF('Team Points Summary'!H:H,'Point Totals by Grade-Gender'!A478,'Team Points Summary'!C:C)</f>
        <v>354</v>
      </c>
      <c r="C478">
        <f t="shared" si="9"/>
      </c>
      <c r="D478">
        <f>COUNTIF('Team Points Summary'!H:H,'Point Totals by Grade-Gender'!A478)</f>
        <v>2</v>
      </c>
    </row>
    <row r="479" spans="1:4" ht="12.75" hidden="1">
      <c r="A479" t="s">
        <v>120</v>
      </c>
      <c r="B479">
        <f>SUMIF('Team Points Summary'!H:H,'Point Totals by Grade-Gender'!A479,'Team Points Summary'!C:C)</f>
        <v>372</v>
      </c>
      <c r="C479">
        <f t="shared" si="9"/>
      </c>
      <c r="D479">
        <f>COUNTIF('Team Points Summary'!H:H,'Point Totals by Grade-Gender'!A479)</f>
        <v>2</v>
      </c>
    </row>
    <row r="480" spans="1:4" ht="12.75" hidden="1">
      <c r="A480" t="s">
        <v>186</v>
      </c>
      <c r="B480">
        <f>SUMIF('Team Points Summary'!H:H,'Point Totals by Grade-Gender'!A480,'Team Points Summary'!C:C)</f>
        <v>409</v>
      </c>
      <c r="C480">
        <f t="shared" si="9"/>
      </c>
      <c r="D480">
        <f>COUNTIF('Team Points Summary'!H:H,'Point Totals by Grade-Gender'!A480)</f>
        <v>2</v>
      </c>
    </row>
    <row r="481" spans="1:4" ht="12.75" hidden="1">
      <c r="A481" t="s">
        <v>595</v>
      </c>
      <c r="B481">
        <f>SUMIF('Team Points Summary'!H:H,'Point Totals by Grade-Gender'!A481,'Team Points Summary'!C:C)</f>
        <v>422</v>
      </c>
      <c r="C481">
        <f t="shared" si="9"/>
      </c>
      <c r="D481">
        <f>COUNTIF('Team Points Summary'!H:H,'Point Totals by Grade-Gender'!A481)</f>
        <v>2</v>
      </c>
    </row>
    <row r="482" spans="1:4" ht="12.75" hidden="1">
      <c r="A482" t="s">
        <v>185</v>
      </c>
      <c r="B482">
        <f>SUMIF('Team Points Summary'!H:H,'Point Totals by Grade-Gender'!A482,'Team Points Summary'!C:C)</f>
        <v>435</v>
      </c>
      <c r="C482">
        <f t="shared" si="9"/>
      </c>
      <c r="D482">
        <f>COUNTIF('Team Points Summary'!H:H,'Point Totals by Grade-Gender'!A482)</f>
        <v>2</v>
      </c>
    </row>
    <row r="483" spans="1:4" ht="12.75" hidden="1">
      <c r="A483" t="s">
        <v>598</v>
      </c>
      <c r="B483">
        <f>SUMIF('Team Points Summary'!H:H,'Point Totals by Grade-Gender'!A483,'Team Points Summary'!C:C)</f>
        <v>524</v>
      </c>
      <c r="C483">
        <f t="shared" si="9"/>
      </c>
      <c r="D483">
        <f>COUNTIF('Team Points Summary'!H:H,'Point Totals by Grade-Gender'!A483)</f>
        <v>2</v>
      </c>
    </row>
    <row r="484" spans="1:4" ht="12.75" hidden="1">
      <c r="A484" t="s">
        <v>590</v>
      </c>
      <c r="B484">
        <f>SUMIF('Team Points Summary'!H:H,'Point Totals by Grade-Gender'!A484,'Team Points Summary'!C:C)</f>
        <v>548</v>
      </c>
      <c r="C484">
        <f t="shared" si="9"/>
      </c>
      <c r="D484">
        <f>COUNTIF('Team Points Summary'!H:H,'Point Totals by Grade-Gender'!A484)</f>
        <v>2</v>
      </c>
    </row>
    <row r="485" spans="1:4" ht="12.75" hidden="1">
      <c r="A485" t="s">
        <v>591</v>
      </c>
      <c r="B485">
        <f>SUMIF('Team Points Summary'!H:H,'Point Totals by Grade-Gender'!A485,'Team Points Summary'!C:C)</f>
        <v>698</v>
      </c>
      <c r="C485">
        <f t="shared" si="9"/>
      </c>
      <c r="D485">
        <f>COUNTIF('Team Points Summary'!H:H,'Point Totals by Grade-Gender'!A485)</f>
        <v>2</v>
      </c>
    </row>
    <row r="486" spans="1:4" ht="12.75" hidden="1">
      <c r="A486" t="s">
        <v>657</v>
      </c>
      <c r="B486">
        <f>SUMIF('Team Points Summary'!H:H,'Point Totals by Grade-Gender'!A486,'Team Points Summary'!C:C)</f>
        <v>126</v>
      </c>
      <c r="C486">
        <f t="shared" si="9"/>
      </c>
      <c r="D486">
        <f>COUNTIF('Team Points Summary'!H:H,'Point Totals by Grade-Gender'!A486)</f>
        <v>1</v>
      </c>
    </row>
    <row r="487" spans="1:4" ht="12.75" hidden="1">
      <c r="A487" t="s">
        <v>592</v>
      </c>
      <c r="B487">
        <f>SUMIF('Team Points Summary'!H:H,'Point Totals by Grade-Gender'!A487,'Team Points Summary'!C:C)</f>
        <v>153</v>
      </c>
      <c r="C487">
        <f t="shared" si="9"/>
      </c>
      <c r="D487">
        <f>COUNTIF('Team Points Summary'!H:H,'Point Totals by Grade-Gender'!A487)</f>
        <v>1</v>
      </c>
    </row>
    <row r="488" spans="1:4" ht="12.75" hidden="1">
      <c r="A488" t="s">
        <v>660</v>
      </c>
      <c r="B488">
        <f>SUMIF('Team Points Summary'!H:H,'Point Totals by Grade-Gender'!A488,'Team Points Summary'!C:C)</f>
        <v>220</v>
      </c>
      <c r="C488">
        <f t="shared" si="9"/>
      </c>
      <c r="D488">
        <f>COUNTIF('Team Points Summary'!H:H,'Point Totals by Grade-Gender'!A488)</f>
        <v>1</v>
      </c>
    </row>
    <row r="489" spans="1:4" ht="12.75" hidden="1">
      <c r="A489" t="s">
        <v>91</v>
      </c>
      <c r="B489">
        <f>SUMIF('Team Points Summary'!H:H,'Point Totals by Grade-Gender'!A489,'Team Points Summary'!C:C)</f>
        <v>227</v>
      </c>
      <c r="C489">
        <f t="shared" si="9"/>
      </c>
      <c r="D489">
        <f>COUNTIF('Team Points Summary'!H:H,'Point Totals by Grade-Gender'!A489)</f>
        <v>1</v>
      </c>
    </row>
    <row r="490" spans="1:4" ht="12.75" hidden="1">
      <c r="A490" t="s">
        <v>601</v>
      </c>
      <c r="B490">
        <f>SUMIF('Team Points Summary'!H:H,'Point Totals by Grade-Gender'!A490,'Team Points Summary'!C:C)</f>
        <v>227</v>
      </c>
      <c r="C490">
        <f t="shared" si="9"/>
      </c>
      <c r="D490">
        <f>COUNTIF('Team Points Summary'!H:H,'Point Totals by Grade-Gender'!A490)</f>
        <v>1</v>
      </c>
    </row>
    <row r="491" spans="1:4" ht="12.75" hidden="1">
      <c r="A491" t="s">
        <v>659</v>
      </c>
      <c r="B491">
        <f>SUMIF('Team Points Summary'!H:H,'Point Totals by Grade-Gender'!A491,'Team Points Summary'!C:C)</f>
        <v>255</v>
      </c>
      <c r="C491">
        <f t="shared" si="9"/>
      </c>
      <c r="D491">
        <f>COUNTIF('Team Points Summary'!H:H,'Point Totals by Grade-Gender'!A491)</f>
        <v>1</v>
      </c>
    </row>
    <row r="492" spans="1:4" ht="12.75" hidden="1">
      <c r="A492" t="s">
        <v>593</v>
      </c>
      <c r="B492">
        <f>SUMIF('Team Points Summary'!H:H,'Point Totals by Grade-Gender'!A492,'Team Points Summary'!C:C)</f>
        <v>266</v>
      </c>
      <c r="C492">
        <f t="shared" si="9"/>
      </c>
      <c r="D492">
        <f>COUNTIF('Team Points Summary'!H:H,'Point Totals by Grade-Gender'!A492)</f>
        <v>1</v>
      </c>
    </row>
    <row r="493" spans="1:4" ht="12.75" hidden="1">
      <c r="A493" t="s">
        <v>587</v>
      </c>
      <c r="B493">
        <f>SUMIF('Team Points Summary'!H:H,'Point Totals by Grade-Gender'!A493,'Team Points Summary'!C:C)</f>
        <v>312</v>
      </c>
      <c r="C493">
        <f t="shared" si="9"/>
      </c>
      <c r="D493">
        <f>COUNTIF('Team Points Summary'!H:H,'Point Totals by Grade-Gender'!A493)</f>
        <v>1</v>
      </c>
    </row>
    <row r="494" spans="1:4" ht="12.75" hidden="1">
      <c r="A494" t="s">
        <v>584</v>
      </c>
      <c r="B494">
        <f>SUMIF('Team Points Summary'!H:H,'Point Totals by Grade-Gender'!A494,'Team Points Summary'!C:C)</f>
        <v>325</v>
      </c>
      <c r="C494">
        <f t="shared" si="9"/>
      </c>
      <c r="D494">
        <f>COUNTIF('Team Points Summary'!H:H,'Point Totals by Grade-Gender'!A494)</f>
        <v>1</v>
      </c>
    </row>
    <row r="495" spans="1:4" ht="12.75" hidden="1">
      <c r="A495" t="s">
        <v>594</v>
      </c>
      <c r="B495">
        <f>SUMIF('Team Points Summary'!H:H,'Point Totals by Grade-Gender'!A495,'Team Points Summary'!C:C)</f>
        <v>329</v>
      </c>
      <c r="C495">
        <f t="shared" si="9"/>
      </c>
      <c r="D495">
        <f>COUNTIF('Team Points Summary'!H:H,'Point Totals by Grade-Gender'!A495)</f>
        <v>1</v>
      </c>
    </row>
    <row r="496" spans="1:4" ht="12.75" hidden="1">
      <c r="A496" t="s">
        <v>187</v>
      </c>
      <c r="B496">
        <f>SUMIF('Team Points Summary'!H:H,'Point Totals by Grade-Gender'!A496,'Team Points Summary'!C:C)</f>
        <v>370</v>
      </c>
      <c r="C496">
        <f t="shared" si="9"/>
      </c>
      <c r="D496">
        <f>COUNTIF('Team Points Summary'!H:H,'Point Totals by Grade-Gender'!A496)</f>
        <v>1</v>
      </c>
    </row>
    <row r="497" spans="1:4" ht="12.75" hidden="1">
      <c r="A497" t="s">
        <v>658</v>
      </c>
      <c r="B497">
        <f>SUMIF('Team Points Summary'!H:H,'Point Totals by Grade-Gender'!A497,'Team Points Summary'!C:C)</f>
        <v>396</v>
      </c>
      <c r="C497">
        <f t="shared" si="9"/>
      </c>
      <c r="D497">
        <f>COUNTIF('Team Points Summary'!H:H,'Point Totals by Grade-Gender'!A497)</f>
        <v>1</v>
      </c>
    </row>
    <row r="498" ht="12.75">
      <c r="A498" s="13" t="s">
        <v>158</v>
      </c>
    </row>
    <row r="499" spans="1:5" ht="12.75">
      <c r="A499" s="11" t="s">
        <v>110</v>
      </c>
      <c r="B499">
        <f>SUM(B457:B497)</f>
        <v>14313</v>
      </c>
      <c r="E499">
        <f>SUMIF('Team Points Summary'!H:H,'Point Totals by Grade-Gender'!A499,'Team Points Summary'!C:C)</f>
        <v>14313</v>
      </c>
    </row>
  </sheetData>
  <sheetProtection/>
  <printOptions gridLines="1"/>
  <pageMargins left="0.7480314960629921" right="0.7480314960629921" top="0.984251968503937" bottom="0.984251968503937" header="0.5118110236220472" footer="0.5118110236220472"/>
  <pageSetup horizontalDpi="1200" verticalDpi="1200" orientation="portrait" pageOrder="overThenDown" r:id="rId1"/>
  <headerFooter alignWithMargins="0">
    <oddHeader>&amp;LEdmonton Harriers&amp;R2014 Cross-Country Series
Point Totals by Grade and Gender</oddHeader>
    <oddFooter>&amp;L&amp;Z&amp;F &amp;A 
&amp;D &amp;T&amp;RPage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Vernon R.J. Schmid</cp:lastModifiedBy>
  <cp:lastPrinted>2012-09-27T06:39:41Z</cp:lastPrinted>
  <dcterms:created xsi:type="dcterms:W3CDTF">2010-09-26T19:49:27Z</dcterms:created>
  <dcterms:modified xsi:type="dcterms:W3CDTF">2014-10-09T08:00:18Z</dcterms:modified>
  <cp:category/>
  <cp:version/>
  <cp:contentType/>
  <cp:contentStatus/>
</cp:coreProperties>
</file>