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40" yWindow="945" windowWidth="15180" windowHeight="8460" activeTab="2"/>
  </bookViews>
  <sheets>
    <sheet name="Team Points Summary" sheetId="1" r:id="rId1"/>
    <sheet name="Point Totals by Grade-Gender" sheetId="3" r:id="rId2"/>
    <sheet name="Team Overall" sheetId="4" r:id="rId3"/>
  </sheets>
  <definedNames>
    <definedName name="_xlnm._FilterDatabase" localSheetId="1" hidden="1">'Point Totals by Grade-Gender'!$A$1:$A$526</definedName>
    <definedName name="_xlnm._FilterDatabase" localSheetId="0" hidden="1">'Team Points Summary'!$B$1:$B$1055</definedName>
    <definedName name="_xlnm.Print_Titles" localSheetId="1">'Point Totals by Grade-Gender'!$A:$A,'Point Totals by Grade-Gender'!$2:$2</definedName>
    <definedName name="_xlnm.Print_Titles" localSheetId="2">'Team Overall'!$A:$A,'Team Overall'!$2:$2</definedName>
    <definedName name="_xlnm.Print_Titles" localSheetId="0">'Team Points Summary'!$B:$B,'Team Points Summary'!$2:$2</definedName>
  </definedNames>
  <calcPr calcId="145621"/>
</workbook>
</file>

<file path=xl/calcChain.xml><?xml version="1.0" encoding="utf-8"?>
<calcChain xmlns="http://schemas.openxmlformats.org/spreadsheetml/2006/main">
  <c r="C6" i="4" l="1"/>
  <c r="C5" i="4"/>
  <c r="C4" i="4"/>
  <c r="C3" i="4"/>
  <c r="H889" i="1"/>
  <c r="I889" i="1" s="1"/>
  <c r="J889" i="1" s="1"/>
  <c r="H888" i="1"/>
  <c r="I888" i="1" s="1"/>
  <c r="J888" i="1" s="1"/>
  <c r="I887" i="1"/>
  <c r="J887" i="1" s="1"/>
  <c r="H887" i="1"/>
  <c r="H886" i="1"/>
  <c r="I886" i="1" s="1"/>
  <c r="J886" i="1" s="1"/>
  <c r="H885" i="1"/>
  <c r="I885" i="1" s="1"/>
  <c r="J885" i="1" s="1"/>
  <c r="H884" i="1"/>
  <c r="I884" i="1" s="1"/>
  <c r="J884" i="1" s="1"/>
  <c r="I883" i="1"/>
  <c r="J883" i="1" s="1"/>
  <c r="H883" i="1"/>
  <c r="H882" i="1"/>
  <c r="I882" i="1" s="1"/>
  <c r="J882" i="1" s="1"/>
  <c r="H881" i="1"/>
  <c r="I881" i="1" s="1"/>
  <c r="J881" i="1" s="1"/>
  <c r="H807" i="1"/>
  <c r="I807" i="1" s="1"/>
  <c r="J807" i="1" s="1"/>
  <c r="H806" i="1"/>
  <c r="I806" i="1" s="1"/>
  <c r="J806" i="1" s="1"/>
  <c r="I805" i="1"/>
  <c r="J805" i="1" s="1"/>
  <c r="H805" i="1"/>
  <c r="H804" i="1"/>
  <c r="I804" i="1" s="1"/>
  <c r="J804" i="1" s="1"/>
  <c r="H803" i="1"/>
  <c r="I803" i="1" s="1"/>
  <c r="J803" i="1" s="1"/>
  <c r="I802" i="1"/>
  <c r="J802" i="1" s="1"/>
  <c r="H802" i="1"/>
  <c r="H801" i="1"/>
  <c r="I801" i="1" s="1"/>
  <c r="J801" i="1" s="1"/>
  <c r="H800" i="1"/>
  <c r="I800" i="1" s="1"/>
  <c r="J800" i="1" s="1"/>
  <c r="H799" i="1"/>
  <c r="I799" i="1" s="1"/>
  <c r="J799" i="1" s="1"/>
  <c r="H798" i="1"/>
  <c r="I798" i="1" s="1"/>
  <c r="J798" i="1" s="1"/>
  <c r="H797" i="1"/>
  <c r="I797" i="1" s="1"/>
  <c r="J797" i="1" s="1"/>
  <c r="H796" i="1"/>
  <c r="I796" i="1" s="1"/>
  <c r="J796" i="1" s="1"/>
  <c r="H795" i="1"/>
  <c r="I795" i="1" s="1"/>
  <c r="J795" i="1" s="1"/>
  <c r="H794" i="1"/>
  <c r="I794" i="1" s="1"/>
  <c r="J794" i="1" s="1"/>
  <c r="I793" i="1"/>
  <c r="J793" i="1" s="1"/>
  <c r="H793" i="1"/>
  <c r="H792" i="1"/>
  <c r="I792" i="1" s="1"/>
  <c r="J792" i="1" s="1"/>
  <c r="H791" i="1"/>
  <c r="I791" i="1" s="1"/>
  <c r="J791" i="1" s="1"/>
  <c r="H790" i="1"/>
  <c r="I790" i="1" s="1"/>
  <c r="J790" i="1" s="1"/>
  <c r="H1014" i="1"/>
  <c r="I1014" i="1" s="1"/>
  <c r="J1014" i="1" s="1"/>
  <c r="H1013" i="1"/>
  <c r="I1013" i="1" s="1"/>
  <c r="J1013" i="1" s="1"/>
  <c r="H1012" i="1"/>
  <c r="I1012" i="1" s="1"/>
  <c r="J1012" i="1" s="1"/>
  <c r="H1011" i="1"/>
  <c r="I1011" i="1" s="1"/>
  <c r="J1011" i="1" s="1"/>
  <c r="H1010" i="1"/>
  <c r="I1010" i="1" s="1"/>
  <c r="J1010" i="1" s="1"/>
  <c r="H1009" i="1"/>
  <c r="I1009" i="1" s="1"/>
  <c r="J1009" i="1" s="1"/>
  <c r="H1008" i="1"/>
  <c r="I1008" i="1" s="1"/>
  <c r="J1008" i="1" s="1"/>
  <c r="H1007" i="1"/>
  <c r="I1007" i="1" s="1"/>
  <c r="J1007" i="1" s="1"/>
  <c r="H1006" i="1"/>
  <c r="I1006" i="1" s="1"/>
  <c r="J1006" i="1" s="1"/>
  <c r="H1005" i="1"/>
  <c r="I1005" i="1" s="1"/>
  <c r="J1005" i="1" s="1"/>
  <c r="H1004" i="1"/>
  <c r="I1004" i="1" s="1"/>
  <c r="J1004" i="1" s="1"/>
  <c r="H1003" i="1"/>
  <c r="I1003" i="1" s="1"/>
  <c r="J1003" i="1" s="1"/>
  <c r="H1002" i="1"/>
  <c r="I1002" i="1" s="1"/>
  <c r="J1002" i="1" s="1"/>
  <c r="H1001" i="1"/>
  <c r="I1001" i="1" s="1"/>
  <c r="J1001" i="1" s="1"/>
  <c r="H439" i="1"/>
  <c r="I439" i="1" s="1"/>
  <c r="J439" i="1" s="1"/>
  <c r="H438" i="1"/>
  <c r="I438" i="1" s="1"/>
  <c r="J438" i="1" s="1"/>
  <c r="H437" i="1"/>
  <c r="I437" i="1" s="1"/>
  <c r="J437" i="1" s="1"/>
  <c r="H436" i="1"/>
  <c r="I436" i="1" s="1"/>
  <c r="J436" i="1" s="1"/>
  <c r="H435" i="1"/>
  <c r="I435" i="1" s="1"/>
  <c r="J435" i="1" s="1"/>
  <c r="H434" i="1"/>
  <c r="I434" i="1" s="1"/>
  <c r="J434" i="1" s="1"/>
  <c r="H433" i="1"/>
  <c r="I433" i="1" s="1"/>
  <c r="J433" i="1" s="1"/>
  <c r="H432" i="1"/>
  <c r="I432" i="1" s="1"/>
  <c r="J432" i="1" s="1"/>
  <c r="H431" i="1"/>
  <c r="I431" i="1" s="1"/>
  <c r="J431" i="1" s="1"/>
  <c r="H430" i="1"/>
  <c r="I430" i="1" s="1"/>
  <c r="J430" i="1" s="1"/>
  <c r="H738" i="1"/>
  <c r="I738" i="1" s="1"/>
  <c r="J738" i="1" s="1"/>
  <c r="H737" i="1"/>
  <c r="I737" i="1" s="1"/>
  <c r="J737" i="1" s="1"/>
  <c r="H736" i="1"/>
  <c r="I736" i="1" s="1"/>
  <c r="J736" i="1" s="1"/>
  <c r="H735" i="1"/>
  <c r="I735" i="1" s="1"/>
  <c r="J735" i="1" s="1"/>
  <c r="H734" i="1"/>
  <c r="I734" i="1" s="1"/>
  <c r="J734" i="1" s="1"/>
  <c r="H733" i="1"/>
  <c r="I733" i="1" s="1"/>
  <c r="J733" i="1" s="1"/>
  <c r="H732" i="1"/>
  <c r="I732" i="1" s="1"/>
  <c r="J732" i="1" s="1"/>
  <c r="H731" i="1"/>
  <c r="I731" i="1" s="1"/>
  <c r="J731" i="1" s="1"/>
  <c r="H730" i="1"/>
  <c r="I730" i="1" s="1"/>
  <c r="J730" i="1" s="1"/>
  <c r="H729" i="1"/>
  <c r="I729" i="1" s="1"/>
  <c r="J729" i="1" s="1"/>
  <c r="H728" i="1"/>
  <c r="I728" i="1" s="1"/>
  <c r="J728" i="1" s="1"/>
  <c r="H686" i="1"/>
  <c r="I686" i="1" s="1"/>
  <c r="J686" i="1" s="1"/>
  <c r="H685" i="1"/>
  <c r="I685" i="1" s="1"/>
  <c r="J685" i="1" s="1"/>
  <c r="H684" i="1"/>
  <c r="I684" i="1" s="1"/>
  <c r="J684" i="1" s="1"/>
  <c r="H683" i="1"/>
  <c r="I683" i="1" s="1"/>
  <c r="J683" i="1" s="1"/>
  <c r="H682" i="1"/>
  <c r="I682" i="1" s="1"/>
  <c r="J682" i="1" s="1"/>
  <c r="H681" i="1"/>
  <c r="I681" i="1" s="1"/>
  <c r="J681" i="1" s="1"/>
  <c r="H680" i="1"/>
  <c r="I680" i="1" s="1"/>
  <c r="J680" i="1" s="1"/>
  <c r="H679" i="1"/>
  <c r="I679" i="1" s="1"/>
  <c r="J679" i="1" s="1"/>
  <c r="H678" i="1"/>
  <c r="I678" i="1" s="1"/>
  <c r="J678" i="1" s="1"/>
  <c r="H677" i="1"/>
  <c r="I677" i="1" s="1"/>
  <c r="J677" i="1" s="1"/>
  <c r="H676" i="1"/>
  <c r="I676" i="1" s="1"/>
  <c r="J676" i="1" s="1"/>
  <c r="H87" i="1"/>
  <c r="I87" i="1" s="1"/>
  <c r="J87" i="1" s="1"/>
  <c r="H86" i="1"/>
  <c r="I86" i="1" s="1"/>
  <c r="J86" i="1" s="1"/>
  <c r="H85" i="1"/>
  <c r="I85" i="1" s="1"/>
  <c r="J85" i="1" s="1"/>
  <c r="H84" i="1"/>
  <c r="I84" i="1" s="1"/>
  <c r="J84" i="1" s="1"/>
  <c r="H83" i="1"/>
  <c r="I83" i="1" s="1"/>
  <c r="J83" i="1" s="1"/>
  <c r="H82" i="1"/>
  <c r="I82" i="1" s="1"/>
  <c r="J82" i="1" s="1"/>
  <c r="H81" i="1"/>
  <c r="I81" i="1" s="1"/>
  <c r="J81" i="1" s="1"/>
  <c r="H80" i="1"/>
  <c r="I80" i="1" s="1"/>
  <c r="J80" i="1" s="1"/>
  <c r="H8" i="1"/>
  <c r="I8" i="1" s="1"/>
  <c r="J8" i="1" s="1"/>
  <c r="C9" i="1"/>
  <c r="I9" i="1"/>
  <c r="H12" i="1"/>
  <c r="I12" i="1" s="1"/>
  <c r="J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s="1"/>
  <c r="H54" i="1"/>
  <c r="I54" i="1" s="1"/>
  <c r="J54" i="1" s="1"/>
  <c r="H55" i="1"/>
  <c r="I55" i="1" s="1"/>
  <c r="J55" i="1" s="1"/>
  <c r="H56" i="1"/>
  <c r="I56" i="1" s="1"/>
  <c r="J56" i="1" s="1"/>
  <c r="H57" i="1"/>
  <c r="I57" i="1" s="1"/>
  <c r="J57" i="1" s="1"/>
  <c r="H58" i="1"/>
  <c r="I58" i="1" s="1"/>
  <c r="J58" i="1" s="1"/>
  <c r="H59" i="1"/>
  <c r="I59" i="1" s="1"/>
  <c r="J59" i="1" s="1"/>
  <c r="H60" i="1"/>
  <c r="I60" i="1" s="1"/>
  <c r="J60" i="1" s="1"/>
  <c r="H61" i="1"/>
  <c r="I61" i="1" s="1"/>
  <c r="J61" i="1" s="1"/>
  <c r="H62" i="1"/>
  <c r="I62" i="1" s="1"/>
  <c r="J62" i="1" s="1"/>
  <c r="H63" i="1"/>
  <c r="I63" i="1" s="1"/>
  <c r="J63" i="1" s="1"/>
  <c r="H64" i="1"/>
  <c r="I64" i="1" s="1"/>
  <c r="J64" i="1" s="1"/>
  <c r="H65" i="1"/>
  <c r="I65" i="1" s="1"/>
  <c r="J65" i="1" s="1"/>
  <c r="H66" i="1"/>
  <c r="I66" i="1" s="1"/>
  <c r="J66" i="1" s="1"/>
  <c r="H67" i="1"/>
  <c r="I67" i="1" s="1"/>
  <c r="J67" i="1" s="1"/>
  <c r="H68" i="1"/>
  <c r="I68" i="1" s="1"/>
  <c r="J68" i="1" s="1"/>
  <c r="H69" i="1"/>
  <c r="I69" i="1" s="1"/>
  <c r="J69" i="1" s="1"/>
  <c r="H70" i="1"/>
  <c r="I70" i="1" s="1"/>
  <c r="J70" i="1" s="1"/>
  <c r="H71" i="1"/>
  <c r="I71" i="1" s="1"/>
  <c r="J71" i="1" s="1"/>
  <c r="H72" i="1"/>
  <c r="I72" i="1" s="1"/>
  <c r="J72" i="1" s="1"/>
  <c r="H73" i="1"/>
  <c r="I73" i="1" s="1"/>
  <c r="J73" i="1" s="1"/>
  <c r="H74" i="1"/>
  <c r="I74" i="1" s="1"/>
  <c r="J74" i="1" s="1"/>
  <c r="H75" i="1"/>
  <c r="I75" i="1" s="1"/>
  <c r="J75" i="1" s="1"/>
  <c r="H76" i="1"/>
  <c r="I76" i="1" s="1"/>
  <c r="J76" i="1" s="1"/>
  <c r="H77" i="1"/>
  <c r="I77" i="1" s="1"/>
  <c r="J77" i="1" s="1"/>
  <c r="H78" i="1"/>
  <c r="I78" i="1" s="1"/>
  <c r="J78" i="1" s="1"/>
  <c r="H79" i="1"/>
  <c r="I79" i="1" s="1"/>
  <c r="J79" i="1" s="1"/>
  <c r="H584" i="1" l="1"/>
  <c r="I584" i="1" s="1"/>
  <c r="J584" i="1" s="1"/>
  <c r="H583" i="1"/>
  <c r="I583" i="1" s="1"/>
  <c r="J583" i="1" s="1"/>
  <c r="H582" i="1"/>
  <c r="I582" i="1" s="1"/>
  <c r="J582" i="1" s="1"/>
  <c r="H581" i="1"/>
  <c r="I581" i="1" s="1"/>
  <c r="J581" i="1" s="1"/>
  <c r="H580" i="1"/>
  <c r="I580" i="1" s="1"/>
  <c r="J580" i="1" s="1"/>
  <c r="H579" i="1"/>
  <c r="I579" i="1" s="1"/>
  <c r="J579" i="1" s="1"/>
  <c r="H578" i="1"/>
  <c r="I578" i="1" s="1"/>
  <c r="J578" i="1" s="1"/>
  <c r="H577" i="1"/>
  <c r="I577" i="1" s="1"/>
  <c r="J577" i="1" s="1"/>
  <c r="H363" i="1" l="1"/>
  <c r="I363" i="1" s="1"/>
  <c r="J363" i="1" s="1"/>
  <c r="H362" i="1"/>
  <c r="I362" i="1" s="1"/>
  <c r="J362" i="1" s="1"/>
  <c r="H361" i="1"/>
  <c r="I361" i="1" s="1"/>
  <c r="J361" i="1" s="1"/>
  <c r="H360" i="1"/>
  <c r="I360" i="1" s="1"/>
  <c r="J360" i="1" s="1"/>
  <c r="H359" i="1"/>
  <c r="I359" i="1" s="1"/>
  <c r="J359" i="1" s="1"/>
  <c r="H318" i="1"/>
  <c r="I318" i="1" s="1"/>
  <c r="J318" i="1" s="1"/>
  <c r="H317" i="1"/>
  <c r="I317" i="1" s="1"/>
  <c r="J317" i="1" s="1"/>
  <c r="H316" i="1"/>
  <c r="I316" i="1" s="1"/>
  <c r="J316" i="1" s="1"/>
  <c r="H315" i="1"/>
  <c r="I315" i="1" s="1"/>
  <c r="J315" i="1" s="1"/>
  <c r="H314" i="1"/>
  <c r="I314" i="1" s="1"/>
  <c r="J314" i="1" s="1"/>
  <c r="H275" i="1"/>
  <c r="I275" i="1" s="1"/>
  <c r="J275" i="1" s="1"/>
  <c r="H274" i="1"/>
  <c r="I274" i="1" s="1"/>
  <c r="J274" i="1" s="1"/>
  <c r="H273" i="1"/>
  <c r="I273" i="1" s="1"/>
  <c r="J273" i="1" s="1"/>
  <c r="H272" i="1"/>
  <c r="I272" i="1" s="1"/>
  <c r="J272" i="1" s="1"/>
  <c r="H225" i="1"/>
  <c r="I225" i="1" s="1"/>
  <c r="J225" i="1" s="1"/>
  <c r="H224" i="1"/>
  <c r="I224" i="1" s="1"/>
  <c r="J224" i="1" s="1"/>
  <c r="H223" i="1"/>
  <c r="I223" i="1" s="1"/>
  <c r="J223" i="1" s="1"/>
  <c r="H222" i="1"/>
  <c r="I222" i="1" s="1"/>
  <c r="J222" i="1" s="1"/>
  <c r="H221" i="1"/>
  <c r="I221" i="1" s="1"/>
  <c r="J221" i="1" s="1"/>
  <c r="H220" i="1"/>
  <c r="I220" i="1" s="1"/>
  <c r="J220" i="1" s="1"/>
  <c r="H219" i="1"/>
  <c r="I219" i="1" s="1"/>
  <c r="J219" i="1" s="1"/>
  <c r="H218" i="1"/>
  <c r="I218" i="1" s="1"/>
  <c r="J218" i="1" s="1"/>
  <c r="H217" i="1"/>
  <c r="I217" i="1" s="1"/>
  <c r="J217" i="1" s="1"/>
  <c r="H216" i="1"/>
  <c r="I216" i="1" s="1"/>
  <c r="J216" i="1" s="1"/>
  <c r="H215" i="1"/>
  <c r="I215" i="1" s="1"/>
  <c r="J215" i="1" s="1"/>
  <c r="H214" i="1"/>
  <c r="I214" i="1" s="1"/>
  <c r="J214" i="1" s="1"/>
  <c r="H213" i="1"/>
  <c r="I213" i="1" s="1"/>
  <c r="J213" i="1" s="1"/>
  <c r="H212" i="1"/>
  <c r="I212" i="1" s="1"/>
  <c r="J212" i="1" s="1"/>
  <c r="H211" i="1"/>
  <c r="I211" i="1" s="1"/>
  <c r="J211" i="1" s="1"/>
  <c r="H210" i="1"/>
  <c r="I210" i="1" s="1"/>
  <c r="J210" i="1" s="1"/>
  <c r="H209" i="1"/>
  <c r="I209" i="1" s="1"/>
  <c r="J209" i="1" s="1"/>
  <c r="H208" i="1"/>
  <c r="I208" i="1" s="1"/>
  <c r="J208" i="1" s="1"/>
  <c r="H207" i="1"/>
  <c r="I207" i="1" s="1"/>
  <c r="J207" i="1" s="1"/>
  <c r="H206" i="1"/>
  <c r="I206" i="1" s="1"/>
  <c r="J206" i="1" s="1"/>
  <c r="H164" i="1"/>
  <c r="I164" i="1" s="1"/>
  <c r="J164" i="1" s="1"/>
  <c r="H163" i="1"/>
  <c r="I163" i="1" s="1"/>
  <c r="J163" i="1" s="1"/>
  <c r="H162" i="1"/>
  <c r="I162" i="1" s="1"/>
  <c r="J162" i="1" s="1"/>
  <c r="H161" i="1"/>
  <c r="I161" i="1" s="1"/>
  <c r="J161" i="1" s="1"/>
  <c r="H160" i="1"/>
  <c r="I160" i="1" s="1"/>
  <c r="J160" i="1" s="1"/>
  <c r="H159" i="1"/>
  <c r="I159" i="1" s="1"/>
  <c r="J159" i="1" s="1"/>
  <c r="H158" i="1"/>
  <c r="I158" i="1" s="1"/>
  <c r="J158" i="1" s="1"/>
  <c r="H157" i="1"/>
  <c r="I157" i="1" s="1"/>
  <c r="J157" i="1" s="1"/>
  <c r="H156" i="1"/>
  <c r="I156" i="1" s="1"/>
  <c r="J156" i="1" s="1"/>
  <c r="H155" i="1"/>
  <c r="I155" i="1" s="1"/>
  <c r="J155" i="1" s="1"/>
  <c r="H154" i="1"/>
  <c r="I154" i="1" s="1"/>
  <c r="J154" i="1" s="1"/>
  <c r="H153" i="1"/>
  <c r="I153" i="1" s="1"/>
  <c r="J153" i="1" s="1"/>
  <c r="H152" i="1"/>
  <c r="I152" i="1" s="1"/>
  <c r="J152" i="1" s="1"/>
  <c r="D162" i="4" l="1"/>
  <c r="C162" i="4" s="1"/>
  <c r="B162" i="4"/>
  <c r="D161" i="4"/>
  <c r="C161" i="4" s="1"/>
  <c r="B161" i="4"/>
  <c r="D160" i="4"/>
  <c r="C160" i="4" s="1"/>
  <c r="B160" i="4"/>
  <c r="D159" i="4"/>
  <c r="C159" i="4" s="1"/>
  <c r="B159" i="4"/>
  <c r="D158" i="4"/>
  <c r="C158" i="4" s="1"/>
  <c r="B158" i="4"/>
  <c r="D157" i="4"/>
  <c r="C157" i="4" s="1"/>
  <c r="B157" i="4"/>
  <c r="D156" i="4"/>
  <c r="C156" i="4" s="1"/>
  <c r="B156" i="4"/>
  <c r="D155" i="4"/>
  <c r="C155" i="4" s="1"/>
  <c r="B155" i="4"/>
  <c r="D154" i="4"/>
  <c r="C154" i="4" s="1"/>
  <c r="B154" i="4"/>
  <c r="D153" i="4"/>
  <c r="C153" i="4" s="1"/>
  <c r="B153" i="4"/>
  <c r="D152" i="4"/>
  <c r="C152" i="4" s="1"/>
  <c r="B152" i="4"/>
  <c r="D151" i="4"/>
  <c r="C151" i="4" s="1"/>
  <c r="B151" i="4"/>
  <c r="D150" i="4"/>
  <c r="C150" i="4" s="1"/>
  <c r="B150" i="4"/>
  <c r="D149" i="4"/>
  <c r="C149" i="4" s="1"/>
  <c r="B149" i="4"/>
  <c r="D148" i="4"/>
  <c r="C148" i="4" s="1"/>
  <c r="B148" i="4"/>
  <c r="D147" i="4"/>
  <c r="C147" i="4" s="1"/>
  <c r="B147" i="4"/>
  <c r="D146" i="4"/>
  <c r="C146" i="4" s="1"/>
  <c r="B146" i="4"/>
  <c r="D145" i="4"/>
  <c r="C145" i="4" s="1"/>
  <c r="B145" i="4"/>
  <c r="D144" i="4"/>
  <c r="C144" i="4" s="1"/>
  <c r="B144" i="4"/>
  <c r="D143" i="4"/>
  <c r="C143" i="4" s="1"/>
  <c r="B143" i="4"/>
  <c r="D142" i="4"/>
  <c r="C142" i="4" s="1"/>
  <c r="B142" i="4"/>
  <c r="D141" i="4"/>
  <c r="C141" i="4" s="1"/>
  <c r="B141" i="4"/>
  <c r="D140" i="4"/>
  <c r="C140" i="4" s="1"/>
  <c r="B140" i="4"/>
  <c r="D139" i="4"/>
  <c r="C139" i="4" s="1"/>
  <c r="B139" i="4"/>
  <c r="D138" i="4"/>
  <c r="C138" i="4" s="1"/>
  <c r="B138" i="4"/>
  <c r="D137" i="4"/>
  <c r="C137" i="4" s="1"/>
  <c r="B137" i="4"/>
  <c r="D136" i="4"/>
  <c r="C136" i="4" s="1"/>
  <c r="B136" i="4"/>
  <c r="D135" i="4"/>
  <c r="C135" i="4" s="1"/>
  <c r="B135" i="4"/>
  <c r="D134" i="4"/>
  <c r="C134" i="4" s="1"/>
  <c r="B134" i="4"/>
  <c r="D133" i="4"/>
  <c r="C133" i="4" s="1"/>
  <c r="B133" i="4"/>
  <c r="D132" i="4"/>
  <c r="C132" i="4" s="1"/>
  <c r="B132" i="4"/>
  <c r="D131" i="4"/>
  <c r="C131" i="4" s="1"/>
  <c r="B131" i="4"/>
  <c r="D130" i="4"/>
  <c r="C130" i="4" s="1"/>
  <c r="B130" i="4"/>
  <c r="D129" i="4"/>
  <c r="C129" i="4" s="1"/>
  <c r="B129" i="4"/>
  <c r="D128" i="4"/>
  <c r="C128" i="4" s="1"/>
  <c r="B128" i="4"/>
  <c r="D127" i="4"/>
  <c r="C127" i="4" s="1"/>
  <c r="B127" i="4"/>
  <c r="D126" i="4"/>
  <c r="C126" i="4" s="1"/>
  <c r="B126" i="4"/>
  <c r="D125" i="4"/>
  <c r="C125" i="4" s="1"/>
  <c r="B125" i="4"/>
  <c r="D124" i="4"/>
  <c r="C124" i="4" s="1"/>
  <c r="B124" i="4"/>
  <c r="D123" i="4"/>
  <c r="C123" i="4" s="1"/>
  <c r="B123" i="4"/>
  <c r="D122" i="4"/>
  <c r="C122" i="4" s="1"/>
  <c r="B122" i="4"/>
  <c r="D121" i="4"/>
  <c r="C121" i="4" s="1"/>
  <c r="B121" i="4"/>
  <c r="D120" i="4"/>
  <c r="C120" i="4" s="1"/>
  <c r="B120" i="4"/>
  <c r="D119" i="4"/>
  <c r="C119" i="4" s="1"/>
  <c r="B119" i="4"/>
  <c r="D118" i="4"/>
  <c r="C118" i="4" s="1"/>
  <c r="B118" i="4"/>
  <c r="D117" i="4"/>
  <c r="C117" i="4" s="1"/>
  <c r="B117" i="4"/>
  <c r="D116" i="4"/>
  <c r="C116" i="4" s="1"/>
  <c r="B116" i="4"/>
  <c r="D115" i="4"/>
  <c r="C115" i="4" s="1"/>
  <c r="B115" i="4"/>
  <c r="D114" i="4"/>
  <c r="C114" i="4" s="1"/>
  <c r="B114" i="4"/>
  <c r="D113" i="4"/>
  <c r="C113" i="4" s="1"/>
  <c r="B113" i="4"/>
  <c r="D112" i="4"/>
  <c r="C112" i="4" s="1"/>
  <c r="B112" i="4"/>
  <c r="D111" i="4"/>
  <c r="C111" i="4" s="1"/>
  <c r="B111" i="4"/>
  <c r="D110" i="4"/>
  <c r="C110" i="4" s="1"/>
  <c r="B110" i="4"/>
  <c r="D109" i="4"/>
  <c r="C109" i="4" s="1"/>
  <c r="B109" i="4"/>
  <c r="D108" i="4"/>
  <c r="C108" i="4" s="1"/>
  <c r="B108" i="4"/>
  <c r="D107" i="4"/>
  <c r="C107" i="4" s="1"/>
  <c r="B107" i="4"/>
  <c r="D106" i="4"/>
  <c r="C106" i="4" s="1"/>
  <c r="B106" i="4"/>
  <c r="D105" i="4"/>
  <c r="C105" i="4" s="1"/>
  <c r="B105" i="4"/>
  <c r="D104" i="4"/>
  <c r="C104" i="4" s="1"/>
  <c r="B104" i="4"/>
  <c r="D103" i="4"/>
  <c r="C103" i="4" s="1"/>
  <c r="B103" i="4"/>
  <c r="D102" i="4"/>
  <c r="C102" i="4" s="1"/>
  <c r="B102" i="4"/>
  <c r="D101" i="4"/>
  <c r="C101" i="4" s="1"/>
  <c r="B101" i="4"/>
  <c r="D100" i="4"/>
  <c r="C100" i="4" s="1"/>
  <c r="B100" i="4"/>
  <c r="D99" i="4"/>
  <c r="C99" i="4" s="1"/>
  <c r="B99" i="4"/>
  <c r="D98" i="4"/>
  <c r="C98" i="4" s="1"/>
  <c r="B98" i="4"/>
  <c r="D97" i="4"/>
  <c r="C97" i="4" s="1"/>
  <c r="B97" i="4"/>
  <c r="D96" i="4"/>
  <c r="C96" i="4" s="1"/>
  <c r="B96" i="4"/>
  <c r="D95" i="4"/>
  <c r="C95" i="4" s="1"/>
  <c r="B95" i="4"/>
  <c r="D94" i="4"/>
  <c r="C94" i="4" s="1"/>
  <c r="B94" i="4"/>
  <c r="D93" i="4"/>
  <c r="C93" i="4" s="1"/>
  <c r="B93" i="4"/>
  <c r="D92" i="4"/>
  <c r="C92" i="4" s="1"/>
  <c r="B92" i="4"/>
  <c r="D91" i="4"/>
  <c r="C91" i="4" s="1"/>
  <c r="B91" i="4"/>
  <c r="D90" i="4"/>
  <c r="C90" i="4" s="1"/>
  <c r="B90" i="4"/>
  <c r="D89" i="4"/>
  <c r="C89" i="4" s="1"/>
  <c r="B89" i="4"/>
  <c r="D88" i="4"/>
  <c r="C88" i="4" s="1"/>
  <c r="B88" i="4"/>
  <c r="D87" i="4"/>
  <c r="C87" i="4" s="1"/>
  <c r="B87" i="4"/>
  <c r="D86" i="4"/>
  <c r="C86" i="4" s="1"/>
  <c r="B86" i="4"/>
  <c r="D85" i="4"/>
  <c r="C85" i="4" s="1"/>
  <c r="B85" i="4"/>
  <c r="D84" i="4"/>
  <c r="C84" i="4" s="1"/>
  <c r="B84" i="4"/>
  <c r="D83" i="4"/>
  <c r="C83" i="4" s="1"/>
  <c r="B83" i="4"/>
  <c r="D82" i="4"/>
  <c r="C82" i="4" s="1"/>
  <c r="B82" i="4"/>
  <c r="D81" i="4"/>
  <c r="C81" i="4" s="1"/>
  <c r="B81" i="4"/>
  <c r="D80" i="4"/>
  <c r="C80" i="4" s="1"/>
  <c r="B80" i="4"/>
  <c r="D79" i="4"/>
  <c r="C79" i="4" s="1"/>
  <c r="B79" i="4"/>
  <c r="D78" i="4"/>
  <c r="C78" i="4" s="1"/>
  <c r="B78" i="4"/>
  <c r="D77" i="4"/>
  <c r="C77" i="4" s="1"/>
  <c r="B77" i="4"/>
  <c r="D76" i="4"/>
  <c r="C76" i="4" s="1"/>
  <c r="B76" i="4"/>
  <c r="D75" i="4"/>
  <c r="C75" i="4" s="1"/>
  <c r="B75" i="4"/>
  <c r="D74" i="4"/>
  <c r="C74" i="4" s="1"/>
  <c r="B74" i="4"/>
  <c r="D73" i="4"/>
  <c r="C73" i="4" s="1"/>
  <c r="B73" i="4"/>
  <c r="D72" i="4"/>
  <c r="C72" i="4" s="1"/>
  <c r="B72" i="4"/>
  <c r="D71" i="4"/>
  <c r="C71" i="4" s="1"/>
  <c r="B71" i="4"/>
  <c r="D70" i="4"/>
  <c r="C70" i="4" s="1"/>
  <c r="B70" i="4"/>
  <c r="D69" i="4"/>
  <c r="C69" i="4" s="1"/>
  <c r="B69" i="4"/>
  <c r="D68" i="4"/>
  <c r="C68" i="4" s="1"/>
  <c r="B68" i="4"/>
  <c r="D67" i="4"/>
  <c r="C67" i="4" s="1"/>
  <c r="B67" i="4"/>
  <c r="D66" i="4"/>
  <c r="C66" i="4" s="1"/>
  <c r="B66" i="4"/>
  <c r="D65" i="4"/>
  <c r="C65" i="4" s="1"/>
  <c r="B65" i="4"/>
  <c r="D64" i="4"/>
  <c r="C64" i="4" s="1"/>
  <c r="B64" i="4"/>
  <c r="D63" i="4"/>
  <c r="C63" i="4" s="1"/>
  <c r="B63" i="4"/>
  <c r="D62" i="4"/>
  <c r="C62" i="4" s="1"/>
  <c r="B62" i="4"/>
  <c r="D61" i="4"/>
  <c r="C61" i="4" s="1"/>
  <c r="B61" i="4"/>
  <c r="D60" i="4"/>
  <c r="C60" i="4" s="1"/>
  <c r="B60" i="4"/>
  <c r="D59" i="4"/>
  <c r="C59" i="4" s="1"/>
  <c r="B59" i="4"/>
  <c r="D58" i="4"/>
  <c r="C58" i="4" s="1"/>
  <c r="B58" i="4"/>
  <c r="D57" i="4"/>
  <c r="C57" i="4" s="1"/>
  <c r="B57" i="4"/>
  <c r="D56" i="4"/>
  <c r="C56" i="4" s="1"/>
  <c r="B56" i="4"/>
  <c r="D55" i="4"/>
  <c r="C55" i="4" s="1"/>
  <c r="B55" i="4"/>
  <c r="D54" i="4"/>
  <c r="C54" i="4" s="1"/>
  <c r="B54" i="4"/>
  <c r="D53" i="4"/>
  <c r="C53" i="4" s="1"/>
  <c r="B53" i="4"/>
  <c r="D52" i="4"/>
  <c r="C52" i="4" s="1"/>
  <c r="B52" i="4"/>
  <c r="D51" i="4"/>
  <c r="C51" i="4" s="1"/>
  <c r="B51" i="4"/>
  <c r="D50" i="4"/>
  <c r="C50" i="4" s="1"/>
  <c r="B50" i="4"/>
  <c r="D49" i="4"/>
  <c r="C49" i="4" s="1"/>
  <c r="B49" i="4"/>
  <c r="D48" i="4"/>
  <c r="C48" i="4" s="1"/>
  <c r="B48" i="4"/>
  <c r="D47" i="4"/>
  <c r="C47" i="4" s="1"/>
  <c r="B47" i="4"/>
  <c r="D46" i="4"/>
  <c r="C46" i="4" s="1"/>
  <c r="B46" i="4"/>
  <c r="D45" i="4"/>
  <c r="C45" i="4" s="1"/>
  <c r="B45" i="4"/>
  <c r="D44" i="4"/>
  <c r="C44" i="4" s="1"/>
  <c r="B44" i="4"/>
  <c r="D43" i="4"/>
  <c r="C43" i="4" s="1"/>
  <c r="B43" i="4"/>
  <c r="D42" i="4"/>
  <c r="C42" i="4" s="1"/>
  <c r="B42" i="4"/>
  <c r="D41" i="4"/>
  <c r="C41" i="4" s="1"/>
  <c r="B41" i="4"/>
  <c r="D40" i="4"/>
  <c r="C40" i="4" s="1"/>
  <c r="B40" i="4"/>
  <c r="D39" i="4"/>
  <c r="C39" i="4" s="1"/>
  <c r="B39" i="4"/>
  <c r="D38" i="4"/>
  <c r="C38" i="4" s="1"/>
  <c r="B38" i="4"/>
  <c r="D37" i="4"/>
  <c r="C37" i="4" s="1"/>
  <c r="B37" i="4"/>
  <c r="D36" i="4"/>
  <c r="C36" i="4" s="1"/>
  <c r="B36" i="4"/>
  <c r="D35" i="4"/>
  <c r="C35" i="4" s="1"/>
  <c r="B35" i="4"/>
  <c r="D34" i="4"/>
  <c r="C34" i="4" s="1"/>
  <c r="B34" i="4"/>
  <c r="D33" i="4"/>
  <c r="C33" i="4" s="1"/>
  <c r="B33" i="4"/>
  <c r="D32" i="4"/>
  <c r="C32" i="4" s="1"/>
  <c r="B32" i="4"/>
  <c r="D31" i="4"/>
  <c r="C31" i="4" s="1"/>
  <c r="B31" i="4"/>
  <c r="D30" i="4"/>
  <c r="C30" i="4" s="1"/>
  <c r="B30" i="4"/>
  <c r="D29" i="4"/>
  <c r="C29" i="4" s="1"/>
  <c r="B29" i="4"/>
  <c r="D28" i="4"/>
  <c r="C28" i="4" s="1"/>
  <c r="B28" i="4"/>
  <c r="D27" i="4"/>
  <c r="C27" i="4" s="1"/>
  <c r="B27" i="4"/>
  <c r="D26" i="4"/>
  <c r="C26" i="4" s="1"/>
  <c r="B26" i="4"/>
  <c r="D25" i="4"/>
  <c r="C25" i="4" s="1"/>
  <c r="B25" i="4"/>
  <c r="D24" i="4"/>
  <c r="C24" i="4" s="1"/>
  <c r="B24" i="4"/>
  <c r="D23" i="4"/>
  <c r="C23" i="4" s="1"/>
  <c r="B23" i="4"/>
  <c r="D22" i="4"/>
  <c r="C22" i="4" s="1"/>
  <c r="B22" i="4"/>
  <c r="D21" i="4"/>
  <c r="C21" i="4" s="1"/>
  <c r="B21" i="4"/>
  <c r="D20" i="4"/>
  <c r="C20" i="4" s="1"/>
  <c r="B20" i="4"/>
  <c r="D19" i="4"/>
  <c r="C19" i="4" s="1"/>
  <c r="B19" i="4"/>
  <c r="D18" i="4"/>
  <c r="C18" i="4" s="1"/>
  <c r="B18" i="4"/>
  <c r="D17" i="4"/>
  <c r="C17" i="4" s="1"/>
  <c r="B17" i="4"/>
  <c r="D16" i="4"/>
  <c r="C16" i="4" s="1"/>
  <c r="B16" i="4"/>
  <c r="D15" i="4"/>
  <c r="C15" i="4" s="1"/>
  <c r="B15" i="4"/>
  <c r="D14" i="4"/>
  <c r="C14" i="4" s="1"/>
  <c r="B14" i="4"/>
  <c r="D13" i="4"/>
  <c r="C13" i="4" s="1"/>
  <c r="B13" i="4"/>
  <c r="D12" i="4"/>
  <c r="C12" i="4" s="1"/>
  <c r="B12" i="4"/>
  <c r="D11" i="4"/>
  <c r="C11" i="4" s="1"/>
  <c r="B11" i="4"/>
  <c r="D10" i="4"/>
  <c r="C10" i="4" s="1"/>
  <c r="B10" i="4"/>
  <c r="D9" i="4"/>
  <c r="C9" i="4" s="1"/>
  <c r="B9" i="4"/>
  <c r="D8" i="4"/>
  <c r="C8" i="4" s="1"/>
  <c r="B8" i="4"/>
  <c r="D7" i="4"/>
  <c r="C7" i="4" s="1"/>
  <c r="B7" i="4"/>
  <c r="D6" i="4"/>
  <c r="B6" i="4"/>
  <c r="D5" i="4"/>
  <c r="B5" i="4"/>
  <c r="D4" i="4"/>
  <c r="B4" i="4"/>
  <c r="H1051" i="1"/>
  <c r="I1051" i="1" s="1"/>
  <c r="J1051" i="1" s="1"/>
  <c r="H1050" i="1"/>
  <c r="I1050" i="1" s="1"/>
  <c r="J1050" i="1" s="1"/>
  <c r="H1049" i="1"/>
  <c r="I1049" i="1" s="1"/>
  <c r="J1049" i="1" s="1"/>
  <c r="H1048" i="1"/>
  <c r="I1048" i="1" s="1"/>
  <c r="J1048" i="1" s="1"/>
  <c r="H1047" i="1"/>
  <c r="I1047" i="1" s="1"/>
  <c r="J1047" i="1" s="1"/>
  <c r="H1046" i="1"/>
  <c r="I1046" i="1" s="1"/>
  <c r="J1046" i="1" s="1"/>
  <c r="H1045" i="1"/>
  <c r="I1045" i="1" s="1"/>
  <c r="J1045" i="1" s="1"/>
  <c r="H1044" i="1"/>
  <c r="I1044" i="1" s="1"/>
  <c r="J1044" i="1" s="1"/>
  <c r="H1043" i="1"/>
  <c r="I1043" i="1" s="1"/>
  <c r="J1043" i="1" s="1"/>
  <c r="H1042" i="1"/>
  <c r="I1042" i="1" s="1"/>
  <c r="J1042" i="1" s="1"/>
  <c r="H1041" i="1"/>
  <c r="I1041" i="1" s="1"/>
  <c r="J1041" i="1" s="1"/>
  <c r="H1040" i="1"/>
  <c r="I1040" i="1" s="1"/>
  <c r="J1040" i="1" s="1"/>
  <c r="H1039" i="1"/>
  <c r="I1039" i="1" s="1"/>
  <c r="J1039" i="1" s="1"/>
  <c r="H1038" i="1"/>
  <c r="I1038" i="1" s="1"/>
  <c r="J1038" i="1" s="1"/>
  <c r="H1037" i="1"/>
  <c r="I1037" i="1" s="1"/>
  <c r="J1037" i="1" s="1"/>
  <c r="H1036" i="1"/>
  <c r="I1036" i="1" s="1"/>
  <c r="J1036" i="1" s="1"/>
  <c r="H1035" i="1"/>
  <c r="I1035" i="1" s="1"/>
  <c r="J1035" i="1" s="1"/>
  <c r="H1034" i="1"/>
  <c r="I1034" i="1" s="1"/>
  <c r="J1034" i="1" s="1"/>
  <c r="H1033" i="1"/>
  <c r="I1033" i="1" s="1"/>
  <c r="J1033" i="1" s="1"/>
  <c r="H1020" i="1"/>
  <c r="I1020" i="1" s="1"/>
  <c r="J1020" i="1" s="1"/>
  <c r="H1019" i="1"/>
  <c r="I1019" i="1" s="1"/>
  <c r="J1019" i="1" s="1"/>
  <c r="H1018" i="1"/>
  <c r="I1018" i="1" s="1"/>
  <c r="J1018" i="1" s="1"/>
  <c r="H1017" i="1"/>
  <c r="I1017" i="1" s="1"/>
  <c r="J1017" i="1" s="1"/>
  <c r="H1016" i="1"/>
  <c r="I1016" i="1" s="1"/>
  <c r="J1016" i="1" s="1"/>
  <c r="H1015" i="1"/>
  <c r="I1015" i="1" s="1"/>
  <c r="J1015" i="1" s="1"/>
  <c r="H1000" i="1"/>
  <c r="I1000" i="1" s="1"/>
  <c r="J1000" i="1" s="1"/>
  <c r="H999" i="1"/>
  <c r="I999" i="1" s="1"/>
  <c r="J999" i="1" s="1"/>
  <c r="H998" i="1"/>
  <c r="I998" i="1" s="1"/>
  <c r="J998" i="1" s="1"/>
  <c r="H997" i="1"/>
  <c r="I997" i="1" s="1"/>
  <c r="J997" i="1" s="1"/>
  <c r="H996" i="1"/>
  <c r="I996" i="1" s="1"/>
  <c r="J996" i="1" s="1"/>
  <c r="H995" i="1"/>
  <c r="I995" i="1" s="1"/>
  <c r="J995" i="1" s="1"/>
  <c r="H994" i="1"/>
  <c r="I994" i="1" s="1"/>
  <c r="J994" i="1" s="1"/>
  <c r="H993" i="1"/>
  <c r="I993" i="1" s="1"/>
  <c r="J993" i="1" s="1"/>
  <c r="H992" i="1"/>
  <c r="I992" i="1" s="1"/>
  <c r="J992" i="1" s="1"/>
  <c r="H991" i="1"/>
  <c r="I991" i="1" s="1"/>
  <c r="J991" i="1" s="1"/>
  <c r="H990" i="1"/>
  <c r="I990" i="1" s="1"/>
  <c r="J990" i="1" s="1"/>
  <c r="H989" i="1"/>
  <c r="I989" i="1" s="1"/>
  <c r="J989" i="1" s="1"/>
  <c r="H988" i="1"/>
  <c r="I988" i="1" s="1"/>
  <c r="J988" i="1" s="1"/>
  <c r="H987" i="1"/>
  <c r="I987" i="1" s="1"/>
  <c r="J987" i="1" s="1"/>
  <c r="H986" i="1"/>
  <c r="I986" i="1" s="1"/>
  <c r="J986" i="1" s="1"/>
  <c r="H985" i="1"/>
  <c r="I985" i="1" s="1"/>
  <c r="J985" i="1" s="1"/>
  <c r="H984" i="1"/>
  <c r="I984" i="1" s="1"/>
  <c r="J984" i="1" s="1"/>
  <c r="H977" i="1"/>
  <c r="I977" i="1" s="1"/>
  <c r="J977" i="1" s="1"/>
  <c r="H976" i="1"/>
  <c r="I976" i="1" s="1"/>
  <c r="J976" i="1" s="1"/>
  <c r="H975" i="1"/>
  <c r="I975" i="1" s="1"/>
  <c r="J975" i="1" s="1"/>
  <c r="H974" i="1"/>
  <c r="I974" i="1" s="1"/>
  <c r="J974" i="1" s="1"/>
  <c r="H973" i="1"/>
  <c r="I973" i="1" s="1"/>
  <c r="J973" i="1" s="1"/>
  <c r="H972" i="1"/>
  <c r="I972" i="1" s="1"/>
  <c r="J972" i="1" s="1"/>
  <c r="H971" i="1"/>
  <c r="I971" i="1" s="1"/>
  <c r="J971" i="1" s="1"/>
  <c r="H970" i="1"/>
  <c r="I970" i="1" s="1"/>
  <c r="J970" i="1" s="1"/>
  <c r="H969" i="1"/>
  <c r="I969" i="1" s="1"/>
  <c r="J969" i="1" s="1"/>
  <c r="H968" i="1"/>
  <c r="I968" i="1" s="1"/>
  <c r="J968" i="1" s="1"/>
  <c r="H967" i="1"/>
  <c r="I967" i="1" s="1"/>
  <c r="J967" i="1" s="1"/>
  <c r="H966" i="1"/>
  <c r="I966" i="1" s="1"/>
  <c r="J966" i="1" s="1"/>
  <c r="H965" i="1"/>
  <c r="I965" i="1" s="1"/>
  <c r="J965" i="1" s="1"/>
  <c r="H964" i="1"/>
  <c r="I964" i="1" s="1"/>
  <c r="J964" i="1" s="1"/>
  <c r="H963" i="1"/>
  <c r="I963" i="1" s="1"/>
  <c r="J963" i="1" s="1"/>
  <c r="H962" i="1"/>
  <c r="I962" i="1" s="1"/>
  <c r="J962" i="1" s="1"/>
  <c r="H961" i="1"/>
  <c r="I961" i="1" s="1"/>
  <c r="J961" i="1" s="1"/>
  <c r="H960" i="1"/>
  <c r="I960" i="1" s="1"/>
  <c r="J960" i="1" s="1"/>
  <c r="H959" i="1"/>
  <c r="I959" i="1" s="1"/>
  <c r="J959" i="1" s="1"/>
  <c r="H958" i="1"/>
  <c r="I958" i="1" s="1"/>
  <c r="J958" i="1" s="1"/>
  <c r="H957" i="1"/>
  <c r="I957" i="1" s="1"/>
  <c r="J957" i="1" s="1"/>
  <c r="H956" i="1"/>
  <c r="I956" i="1" s="1"/>
  <c r="J956" i="1" s="1"/>
  <c r="H955" i="1"/>
  <c r="I955" i="1" s="1"/>
  <c r="J955" i="1" s="1"/>
  <c r="H954" i="1"/>
  <c r="I954" i="1" s="1"/>
  <c r="J954" i="1" s="1"/>
  <c r="H953" i="1"/>
  <c r="I953" i="1" s="1"/>
  <c r="J953" i="1" s="1"/>
  <c r="H952" i="1"/>
  <c r="I952" i="1" s="1"/>
  <c r="J952" i="1" s="1"/>
  <c r="H951" i="1"/>
  <c r="I951" i="1" s="1"/>
  <c r="J951" i="1" s="1"/>
  <c r="H950" i="1"/>
  <c r="I950" i="1" s="1"/>
  <c r="J950" i="1" s="1"/>
  <c r="H875" i="1"/>
  <c r="I875" i="1" s="1"/>
  <c r="J875" i="1" s="1"/>
  <c r="H874" i="1"/>
  <c r="I874" i="1" s="1"/>
  <c r="J874" i="1" s="1"/>
  <c r="H873" i="1"/>
  <c r="I873" i="1" s="1"/>
  <c r="J873" i="1" s="1"/>
  <c r="H872" i="1"/>
  <c r="I872" i="1" s="1"/>
  <c r="J872" i="1" s="1"/>
  <c r="H871" i="1"/>
  <c r="I871" i="1" s="1"/>
  <c r="J871" i="1" s="1"/>
  <c r="H870" i="1"/>
  <c r="I870" i="1" s="1"/>
  <c r="J870" i="1" s="1"/>
  <c r="H869" i="1"/>
  <c r="I869" i="1" s="1"/>
  <c r="J869" i="1" s="1"/>
  <c r="H868" i="1"/>
  <c r="I868" i="1" s="1"/>
  <c r="J868" i="1" s="1"/>
  <c r="H867" i="1"/>
  <c r="I867" i="1" s="1"/>
  <c r="J867" i="1" s="1"/>
  <c r="H866" i="1"/>
  <c r="I866" i="1" s="1"/>
  <c r="J866" i="1" s="1"/>
  <c r="H865" i="1"/>
  <c r="I865" i="1" s="1"/>
  <c r="J865" i="1" s="1"/>
  <c r="H864" i="1"/>
  <c r="I864" i="1" s="1"/>
  <c r="J864" i="1" s="1"/>
  <c r="H863" i="1"/>
  <c r="I863" i="1" s="1"/>
  <c r="J863" i="1" s="1"/>
  <c r="H862" i="1"/>
  <c r="I862" i="1" s="1"/>
  <c r="J862" i="1" s="1"/>
  <c r="H861" i="1"/>
  <c r="I861" i="1" s="1"/>
  <c r="J861" i="1" s="1"/>
  <c r="H860" i="1"/>
  <c r="I860" i="1" s="1"/>
  <c r="J860" i="1" s="1"/>
  <c r="H859" i="1"/>
  <c r="I859" i="1" s="1"/>
  <c r="J859" i="1" s="1"/>
  <c r="H858" i="1"/>
  <c r="I858" i="1" s="1"/>
  <c r="J858" i="1" s="1"/>
  <c r="H857" i="1"/>
  <c r="I857" i="1" s="1"/>
  <c r="J857" i="1" s="1"/>
  <c r="H856" i="1"/>
  <c r="I856" i="1" s="1"/>
  <c r="J856" i="1" s="1"/>
  <c r="H855" i="1"/>
  <c r="I855" i="1" s="1"/>
  <c r="J855" i="1" s="1"/>
  <c r="H854" i="1"/>
  <c r="I854" i="1" s="1"/>
  <c r="J854" i="1" s="1"/>
  <c r="H853" i="1"/>
  <c r="I853" i="1" s="1"/>
  <c r="J853" i="1" s="1"/>
  <c r="H852" i="1"/>
  <c r="I852" i="1" s="1"/>
  <c r="J852" i="1" s="1"/>
  <c r="H851" i="1"/>
  <c r="I851" i="1" s="1"/>
  <c r="J851" i="1" s="1"/>
  <c r="H850" i="1"/>
  <c r="I850" i="1" s="1"/>
  <c r="J850" i="1" s="1"/>
  <c r="H849" i="1"/>
  <c r="I849" i="1" s="1"/>
  <c r="J849" i="1" s="1"/>
  <c r="H848" i="1"/>
  <c r="I848" i="1" s="1"/>
  <c r="J848" i="1" s="1"/>
  <c r="H847" i="1"/>
  <c r="I847" i="1" s="1"/>
  <c r="J847" i="1" s="1"/>
  <c r="H846" i="1"/>
  <c r="I846" i="1" s="1"/>
  <c r="J846" i="1" s="1"/>
  <c r="H845" i="1"/>
  <c r="I845" i="1" s="1"/>
  <c r="J845" i="1" s="1"/>
  <c r="H844" i="1"/>
  <c r="I844" i="1" s="1"/>
  <c r="J844" i="1" s="1"/>
  <c r="H843" i="1"/>
  <c r="I843" i="1" s="1"/>
  <c r="J843" i="1" s="1"/>
  <c r="H842" i="1"/>
  <c r="I842" i="1" s="1"/>
  <c r="J842" i="1" s="1"/>
  <c r="H841" i="1"/>
  <c r="I841" i="1" s="1"/>
  <c r="J841" i="1" s="1"/>
  <c r="H840" i="1"/>
  <c r="I840" i="1" s="1"/>
  <c r="J840" i="1" s="1"/>
  <c r="H839" i="1"/>
  <c r="I839" i="1" s="1"/>
  <c r="J839" i="1" s="1"/>
  <c r="H838" i="1"/>
  <c r="I838" i="1" s="1"/>
  <c r="J838" i="1" s="1"/>
  <c r="H837" i="1"/>
  <c r="I837" i="1" s="1"/>
  <c r="J837" i="1" s="1"/>
  <c r="H836" i="1"/>
  <c r="I836" i="1" s="1"/>
  <c r="J836" i="1" s="1"/>
  <c r="H835" i="1"/>
  <c r="I835" i="1" s="1"/>
  <c r="J835" i="1" s="1"/>
  <c r="H834" i="1"/>
  <c r="I834" i="1" s="1"/>
  <c r="J834" i="1" s="1"/>
  <c r="H833" i="1"/>
  <c r="I833" i="1" s="1"/>
  <c r="J833" i="1" s="1"/>
  <c r="H832" i="1"/>
  <c r="I832" i="1" s="1"/>
  <c r="J832" i="1" s="1"/>
  <c r="H831" i="1"/>
  <c r="I831" i="1" s="1"/>
  <c r="J831" i="1" s="1"/>
  <c r="H830" i="1"/>
  <c r="I830" i="1" s="1"/>
  <c r="J830" i="1" s="1"/>
  <c r="H829" i="1"/>
  <c r="I829" i="1" s="1"/>
  <c r="J829" i="1" s="1"/>
  <c r="H745" i="1"/>
  <c r="I745" i="1" s="1"/>
  <c r="J745" i="1" s="1"/>
  <c r="H744" i="1"/>
  <c r="I744" i="1" s="1"/>
  <c r="J744" i="1" s="1"/>
  <c r="H743" i="1"/>
  <c r="I743" i="1" s="1"/>
  <c r="J743" i="1" s="1"/>
  <c r="H742" i="1"/>
  <c r="I742" i="1" s="1"/>
  <c r="J742" i="1" s="1"/>
  <c r="H741" i="1"/>
  <c r="I741" i="1" s="1"/>
  <c r="J741" i="1" s="1"/>
  <c r="H740" i="1"/>
  <c r="I740" i="1" s="1"/>
  <c r="J740" i="1" s="1"/>
  <c r="H739" i="1"/>
  <c r="I739" i="1" s="1"/>
  <c r="J739" i="1" s="1"/>
  <c r="H727" i="1"/>
  <c r="I727" i="1" s="1"/>
  <c r="J727" i="1" s="1"/>
  <c r="H726" i="1"/>
  <c r="I726" i="1" s="1"/>
  <c r="J726" i="1" s="1"/>
  <c r="H725" i="1"/>
  <c r="I725" i="1" s="1"/>
  <c r="J725" i="1" s="1"/>
  <c r="H724" i="1"/>
  <c r="I724" i="1" s="1"/>
  <c r="J724" i="1" s="1"/>
  <c r="H723" i="1"/>
  <c r="I723" i="1" s="1"/>
  <c r="J723" i="1" s="1"/>
  <c r="H722" i="1"/>
  <c r="I722" i="1" s="1"/>
  <c r="J722" i="1" s="1"/>
  <c r="H721" i="1"/>
  <c r="I721" i="1" s="1"/>
  <c r="J721" i="1" s="1"/>
  <c r="H720" i="1"/>
  <c r="I720" i="1" s="1"/>
  <c r="J720" i="1" s="1"/>
  <c r="H719" i="1"/>
  <c r="I719" i="1" s="1"/>
  <c r="J719" i="1" s="1"/>
  <c r="H718" i="1"/>
  <c r="I718" i="1" s="1"/>
  <c r="J718" i="1" s="1"/>
  <c r="H717" i="1"/>
  <c r="I717" i="1" s="1"/>
  <c r="J717" i="1" s="1"/>
  <c r="H716" i="1"/>
  <c r="I716" i="1" s="1"/>
  <c r="J716" i="1" s="1"/>
  <c r="H715" i="1"/>
  <c r="I715" i="1" s="1"/>
  <c r="J715" i="1" s="1"/>
  <c r="H714" i="1"/>
  <c r="I714" i="1" s="1"/>
  <c r="J714" i="1" s="1"/>
  <c r="H713" i="1"/>
  <c r="I713" i="1" s="1"/>
  <c r="J713" i="1" s="1"/>
  <c r="H712" i="1"/>
  <c r="I712" i="1" s="1"/>
  <c r="J712" i="1" s="1"/>
  <c r="H711" i="1"/>
  <c r="I711" i="1" s="1"/>
  <c r="J711" i="1" s="1"/>
  <c r="H710" i="1"/>
  <c r="I710" i="1" s="1"/>
  <c r="J710" i="1" s="1"/>
  <c r="H709" i="1"/>
  <c r="I709" i="1" s="1"/>
  <c r="J709" i="1" s="1"/>
  <c r="H708" i="1"/>
  <c r="I708" i="1" s="1"/>
  <c r="J708" i="1" s="1"/>
  <c r="H707" i="1"/>
  <c r="I707" i="1" s="1"/>
  <c r="J707" i="1" s="1"/>
  <c r="H706" i="1"/>
  <c r="I706" i="1" s="1"/>
  <c r="J706" i="1" s="1"/>
  <c r="H705" i="1"/>
  <c r="I705" i="1" s="1"/>
  <c r="J705" i="1" s="1"/>
  <c r="H704" i="1"/>
  <c r="I704" i="1" s="1"/>
  <c r="J704" i="1" s="1"/>
  <c r="H695" i="1"/>
  <c r="I695" i="1" s="1"/>
  <c r="J695" i="1" s="1"/>
  <c r="H694" i="1"/>
  <c r="I694" i="1" s="1"/>
  <c r="J694" i="1" s="1"/>
  <c r="H693" i="1"/>
  <c r="I693" i="1" s="1"/>
  <c r="J693" i="1" s="1"/>
  <c r="H692" i="1"/>
  <c r="I692" i="1" s="1"/>
  <c r="J692" i="1" s="1"/>
  <c r="H691" i="1"/>
  <c r="I691" i="1" s="1"/>
  <c r="J691" i="1" s="1"/>
  <c r="H690" i="1"/>
  <c r="I690" i="1" s="1"/>
  <c r="J690" i="1" s="1"/>
  <c r="H689" i="1"/>
  <c r="I689" i="1" s="1"/>
  <c r="J689" i="1" s="1"/>
  <c r="H688" i="1"/>
  <c r="I688" i="1" s="1"/>
  <c r="J688" i="1" s="1"/>
  <c r="H687" i="1"/>
  <c r="I687" i="1" s="1"/>
  <c r="J687" i="1" s="1"/>
  <c r="H675" i="1"/>
  <c r="I675" i="1" s="1"/>
  <c r="J675" i="1" s="1"/>
  <c r="H674" i="1"/>
  <c r="I674" i="1" s="1"/>
  <c r="J674" i="1" s="1"/>
  <c r="H673" i="1"/>
  <c r="I673" i="1" s="1"/>
  <c r="J673" i="1" s="1"/>
  <c r="H672" i="1"/>
  <c r="I672" i="1" s="1"/>
  <c r="J672" i="1" s="1"/>
  <c r="H671" i="1"/>
  <c r="I671" i="1" s="1"/>
  <c r="J671" i="1" s="1"/>
  <c r="H670" i="1"/>
  <c r="I670" i="1" s="1"/>
  <c r="J670" i="1" s="1"/>
  <c r="H669" i="1"/>
  <c r="I669" i="1" s="1"/>
  <c r="J669" i="1" s="1"/>
  <c r="H668" i="1"/>
  <c r="I668" i="1" s="1"/>
  <c r="J668" i="1" s="1"/>
  <c r="H667" i="1"/>
  <c r="I667" i="1" s="1"/>
  <c r="J667" i="1" s="1"/>
  <c r="H666" i="1"/>
  <c r="I666" i="1" s="1"/>
  <c r="J666" i="1" s="1"/>
  <c r="H665" i="1"/>
  <c r="I665" i="1" s="1"/>
  <c r="J665" i="1" s="1"/>
  <c r="H664" i="1"/>
  <c r="I664" i="1" s="1"/>
  <c r="J664" i="1" s="1"/>
  <c r="H663" i="1"/>
  <c r="I663" i="1" s="1"/>
  <c r="J663" i="1" s="1"/>
  <c r="H662" i="1"/>
  <c r="I662" i="1" s="1"/>
  <c r="J662" i="1" s="1"/>
  <c r="H661" i="1"/>
  <c r="I661" i="1" s="1"/>
  <c r="J661" i="1" s="1"/>
  <c r="H660" i="1"/>
  <c r="I660" i="1" s="1"/>
  <c r="J660" i="1" s="1"/>
  <c r="H659" i="1"/>
  <c r="I659" i="1" s="1"/>
  <c r="J659" i="1" s="1"/>
  <c r="H658" i="1"/>
  <c r="I658" i="1" s="1"/>
  <c r="J658" i="1" s="1"/>
  <c r="H657" i="1"/>
  <c r="I657" i="1" s="1"/>
  <c r="J657" i="1" s="1"/>
  <c r="H656" i="1"/>
  <c r="I656" i="1" s="1"/>
  <c r="J656" i="1" s="1"/>
  <c r="H655" i="1"/>
  <c r="I655" i="1" s="1"/>
  <c r="J655" i="1" s="1"/>
  <c r="H654" i="1"/>
  <c r="I654" i="1" s="1"/>
  <c r="J654" i="1" s="1"/>
  <c r="H653" i="1"/>
  <c r="I653" i="1" s="1"/>
  <c r="J653" i="1" s="1"/>
  <c r="H652" i="1"/>
  <c r="I652" i="1" s="1"/>
  <c r="J652" i="1" s="1"/>
  <c r="H651" i="1"/>
  <c r="I651" i="1" s="1"/>
  <c r="J651" i="1" s="1"/>
  <c r="C696" i="1"/>
  <c r="H633" i="1"/>
  <c r="I633" i="1" s="1"/>
  <c r="J633" i="1" s="1"/>
  <c r="H632" i="1"/>
  <c r="I632" i="1" s="1"/>
  <c r="J632" i="1" s="1"/>
  <c r="H631" i="1"/>
  <c r="I631" i="1" s="1"/>
  <c r="J631" i="1" s="1"/>
  <c r="H630" i="1"/>
  <c r="I630" i="1" s="1"/>
  <c r="J630" i="1" s="1"/>
  <c r="H629" i="1"/>
  <c r="I629" i="1" s="1"/>
  <c r="J629" i="1" s="1"/>
  <c r="H628" i="1"/>
  <c r="I628" i="1" s="1"/>
  <c r="J628" i="1" s="1"/>
  <c r="H627" i="1"/>
  <c r="I627" i="1" s="1"/>
  <c r="J627" i="1" s="1"/>
  <c r="H626" i="1"/>
  <c r="I626" i="1" s="1"/>
  <c r="J626" i="1" s="1"/>
  <c r="H625" i="1"/>
  <c r="I625" i="1" s="1"/>
  <c r="J625" i="1" s="1"/>
  <c r="H624" i="1"/>
  <c r="I624" i="1" s="1"/>
  <c r="J624" i="1" s="1"/>
  <c r="H623" i="1"/>
  <c r="I623" i="1" s="1"/>
  <c r="J623" i="1" s="1"/>
  <c r="H622" i="1"/>
  <c r="I622" i="1" s="1"/>
  <c r="J622" i="1" s="1"/>
  <c r="H621" i="1"/>
  <c r="I621" i="1" s="1"/>
  <c r="J621" i="1" s="1"/>
  <c r="H620" i="1"/>
  <c r="I620" i="1" s="1"/>
  <c r="J620" i="1" s="1"/>
  <c r="H619" i="1"/>
  <c r="I619" i="1" s="1"/>
  <c r="J619" i="1" s="1"/>
  <c r="H618" i="1"/>
  <c r="I618" i="1" s="1"/>
  <c r="J618" i="1" s="1"/>
  <c r="H617" i="1"/>
  <c r="I617" i="1" s="1"/>
  <c r="J617" i="1" s="1"/>
  <c r="H616" i="1"/>
  <c r="I616" i="1" s="1"/>
  <c r="J616" i="1" s="1"/>
  <c r="H615" i="1"/>
  <c r="I615" i="1" s="1"/>
  <c r="J615" i="1" s="1"/>
  <c r="H614" i="1"/>
  <c r="I614" i="1" s="1"/>
  <c r="J614" i="1" s="1"/>
  <c r="H613" i="1"/>
  <c r="I613" i="1" s="1"/>
  <c r="J613" i="1" s="1"/>
  <c r="H612" i="1"/>
  <c r="I612" i="1" s="1"/>
  <c r="J612" i="1" s="1"/>
  <c r="H611" i="1"/>
  <c r="I611" i="1" s="1"/>
  <c r="J611" i="1" s="1"/>
  <c r="H610" i="1"/>
  <c r="I610" i="1" s="1"/>
  <c r="J610" i="1" s="1"/>
  <c r="H609" i="1"/>
  <c r="I609" i="1" s="1"/>
  <c r="J609" i="1" s="1"/>
  <c r="H608" i="1"/>
  <c r="I608" i="1" s="1"/>
  <c r="J608" i="1" s="1"/>
  <c r="H607" i="1"/>
  <c r="I607" i="1" s="1"/>
  <c r="J607" i="1" s="1"/>
  <c r="H606" i="1"/>
  <c r="I606" i="1" s="1"/>
  <c r="J606" i="1" s="1"/>
  <c r="H605" i="1"/>
  <c r="I605" i="1" s="1"/>
  <c r="J605" i="1" s="1"/>
  <c r="H604" i="1"/>
  <c r="I604" i="1" s="1"/>
  <c r="J604" i="1" s="1"/>
  <c r="H603" i="1"/>
  <c r="I603" i="1" s="1"/>
  <c r="J603" i="1" s="1"/>
  <c r="H602" i="1"/>
  <c r="I602" i="1" s="1"/>
  <c r="J602" i="1" s="1"/>
  <c r="H601" i="1"/>
  <c r="I601" i="1" s="1"/>
  <c r="J601" i="1" s="1"/>
  <c r="H600" i="1"/>
  <c r="I600" i="1" s="1"/>
  <c r="J600" i="1" s="1"/>
  <c r="H599" i="1"/>
  <c r="I599" i="1" s="1"/>
  <c r="J599" i="1" s="1"/>
  <c r="H598" i="1"/>
  <c r="I598" i="1" s="1"/>
  <c r="J598" i="1" s="1"/>
  <c r="H556" i="1"/>
  <c r="I556" i="1" s="1"/>
  <c r="J556" i="1" s="1"/>
  <c r="H555" i="1"/>
  <c r="I555" i="1" s="1"/>
  <c r="J555" i="1" s="1"/>
  <c r="H554" i="1"/>
  <c r="I554" i="1" s="1"/>
  <c r="J554" i="1" s="1"/>
  <c r="H553" i="1"/>
  <c r="I553" i="1" s="1"/>
  <c r="J553" i="1" s="1"/>
  <c r="H552" i="1"/>
  <c r="I552" i="1" s="1"/>
  <c r="J552" i="1" s="1"/>
  <c r="H551" i="1"/>
  <c r="I551" i="1" s="1"/>
  <c r="J551" i="1" s="1"/>
  <c r="H550" i="1"/>
  <c r="I550" i="1" s="1"/>
  <c r="J550" i="1" s="1"/>
  <c r="H549" i="1"/>
  <c r="I549" i="1" s="1"/>
  <c r="J549" i="1" s="1"/>
  <c r="H548" i="1"/>
  <c r="I548" i="1" s="1"/>
  <c r="J548" i="1" s="1"/>
  <c r="H547" i="1"/>
  <c r="I547" i="1" s="1"/>
  <c r="J547" i="1" s="1"/>
  <c r="H546" i="1"/>
  <c r="I546" i="1" s="1"/>
  <c r="J546" i="1" s="1"/>
  <c r="H545" i="1"/>
  <c r="I545" i="1" s="1"/>
  <c r="J545" i="1" s="1"/>
  <c r="H544" i="1"/>
  <c r="I544" i="1" s="1"/>
  <c r="J544" i="1" s="1"/>
  <c r="H543" i="1"/>
  <c r="I543" i="1" s="1"/>
  <c r="J543" i="1" s="1"/>
  <c r="H542" i="1"/>
  <c r="I542" i="1" s="1"/>
  <c r="J542" i="1" s="1"/>
  <c r="H541" i="1"/>
  <c r="I541" i="1" s="1"/>
  <c r="J541" i="1" s="1"/>
  <c r="H540" i="1"/>
  <c r="I540" i="1" s="1"/>
  <c r="J540" i="1" s="1"/>
  <c r="H539" i="1"/>
  <c r="I539" i="1" s="1"/>
  <c r="J539" i="1" s="1"/>
  <c r="H538" i="1"/>
  <c r="I538" i="1" s="1"/>
  <c r="J538" i="1" s="1"/>
  <c r="H537" i="1"/>
  <c r="I537" i="1" s="1"/>
  <c r="J537" i="1" s="1"/>
  <c r="H536" i="1"/>
  <c r="I536" i="1" s="1"/>
  <c r="J536" i="1" s="1"/>
  <c r="H535" i="1"/>
  <c r="I535" i="1" s="1"/>
  <c r="J535" i="1" s="1"/>
  <c r="H534" i="1"/>
  <c r="I534" i="1" s="1"/>
  <c r="J534" i="1" s="1"/>
  <c r="H521" i="1"/>
  <c r="I521" i="1" s="1"/>
  <c r="J521" i="1" s="1"/>
  <c r="H520" i="1"/>
  <c r="I520" i="1" s="1"/>
  <c r="J520" i="1" s="1"/>
  <c r="H519" i="1"/>
  <c r="I519" i="1" s="1"/>
  <c r="J519" i="1" s="1"/>
  <c r="H518" i="1"/>
  <c r="I518" i="1" s="1"/>
  <c r="J518" i="1" s="1"/>
  <c r="H517" i="1"/>
  <c r="I517" i="1" s="1"/>
  <c r="J517" i="1" s="1"/>
  <c r="H516" i="1"/>
  <c r="I516" i="1" s="1"/>
  <c r="J516" i="1" s="1"/>
  <c r="H515" i="1"/>
  <c r="I515" i="1" s="1"/>
  <c r="J515" i="1" s="1"/>
  <c r="H514" i="1"/>
  <c r="I514" i="1" s="1"/>
  <c r="J514" i="1" s="1"/>
  <c r="H513" i="1"/>
  <c r="I513" i="1" s="1"/>
  <c r="J513" i="1" s="1"/>
  <c r="H512" i="1"/>
  <c r="I512" i="1" s="1"/>
  <c r="J512" i="1" s="1"/>
  <c r="H511" i="1"/>
  <c r="I511" i="1" s="1"/>
  <c r="J511" i="1" s="1"/>
  <c r="H510" i="1"/>
  <c r="I510" i="1" s="1"/>
  <c r="J510" i="1" s="1"/>
  <c r="H509" i="1"/>
  <c r="I509" i="1" s="1"/>
  <c r="J509" i="1" s="1"/>
  <c r="H508" i="1"/>
  <c r="I508" i="1" s="1"/>
  <c r="J508" i="1" s="1"/>
  <c r="H507" i="1"/>
  <c r="I507" i="1" s="1"/>
  <c r="J507" i="1" s="1"/>
  <c r="H506" i="1"/>
  <c r="I506" i="1" s="1"/>
  <c r="J506" i="1" s="1"/>
  <c r="H505" i="1"/>
  <c r="I505" i="1" s="1"/>
  <c r="J505" i="1" s="1"/>
  <c r="H504" i="1"/>
  <c r="I504" i="1" s="1"/>
  <c r="J504" i="1" s="1"/>
  <c r="H503" i="1"/>
  <c r="I503" i="1" s="1"/>
  <c r="J503" i="1" s="1"/>
  <c r="H502" i="1"/>
  <c r="I502" i="1" s="1"/>
  <c r="J502" i="1" s="1"/>
  <c r="H501" i="1"/>
  <c r="I501" i="1" s="1"/>
  <c r="J501" i="1" s="1"/>
  <c r="H500" i="1"/>
  <c r="I500" i="1" s="1"/>
  <c r="J500" i="1" s="1"/>
  <c r="H499" i="1"/>
  <c r="I499" i="1" s="1"/>
  <c r="J499" i="1" s="1"/>
  <c r="H498" i="1"/>
  <c r="I498" i="1" s="1"/>
  <c r="J498" i="1" s="1"/>
  <c r="H497" i="1"/>
  <c r="I497" i="1" s="1"/>
  <c r="J497" i="1" s="1"/>
  <c r="H496" i="1"/>
  <c r="I496" i="1" s="1"/>
  <c r="J496" i="1" s="1"/>
  <c r="H495" i="1"/>
  <c r="I495" i="1" s="1"/>
  <c r="J495" i="1" s="1"/>
  <c r="H494" i="1"/>
  <c r="I494" i="1" s="1"/>
  <c r="J494" i="1" s="1"/>
  <c r="H493" i="1"/>
  <c r="I493" i="1" s="1"/>
  <c r="J493" i="1" s="1"/>
  <c r="H492" i="1"/>
  <c r="I492" i="1" s="1"/>
  <c r="J492" i="1" s="1"/>
  <c r="H491" i="1"/>
  <c r="I491" i="1" s="1"/>
  <c r="J491" i="1" s="1"/>
  <c r="H490" i="1"/>
  <c r="I490" i="1" s="1"/>
  <c r="J490" i="1" s="1"/>
  <c r="H489" i="1"/>
  <c r="I489" i="1" s="1"/>
  <c r="J489" i="1" s="1"/>
  <c r="H488" i="1"/>
  <c r="I488" i="1" s="1"/>
  <c r="J488" i="1" s="1"/>
  <c r="H487" i="1"/>
  <c r="I487" i="1" s="1"/>
  <c r="J487" i="1" s="1"/>
  <c r="H486" i="1"/>
  <c r="I486" i="1" s="1"/>
  <c r="J486" i="1" s="1"/>
  <c r="H485" i="1"/>
  <c r="I485" i="1" s="1"/>
  <c r="J485" i="1" s="1"/>
  <c r="H484" i="1"/>
  <c r="I484" i="1" s="1"/>
  <c r="J484" i="1" s="1"/>
  <c r="H483" i="1"/>
  <c r="I483" i="1" s="1"/>
  <c r="J483" i="1" s="1"/>
  <c r="H482" i="1"/>
  <c r="I482" i="1" s="1"/>
  <c r="J482" i="1" s="1"/>
  <c r="H481" i="1"/>
  <c r="I481" i="1" s="1"/>
  <c r="J481" i="1" s="1"/>
  <c r="H480" i="1"/>
  <c r="I480" i="1" s="1"/>
  <c r="J480" i="1" s="1"/>
  <c r="H479" i="1"/>
  <c r="I479" i="1" s="1"/>
  <c r="J479" i="1" s="1"/>
  <c r="H478" i="1"/>
  <c r="I478" i="1" s="1"/>
  <c r="J478" i="1" s="1"/>
  <c r="H477" i="1"/>
  <c r="I477" i="1" s="1"/>
  <c r="J477" i="1" s="1"/>
  <c r="H476" i="1"/>
  <c r="I476" i="1" s="1"/>
  <c r="J476" i="1" s="1"/>
  <c r="H475" i="1"/>
  <c r="I475" i="1" s="1"/>
  <c r="J475" i="1" s="1"/>
  <c r="H474" i="1"/>
  <c r="I474" i="1" s="1"/>
  <c r="J474" i="1" s="1"/>
  <c r="H473" i="1"/>
  <c r="I473" i="1" s="1"/>
  <c r="J473" i="1" s="1"/>
  <c r="H472" i="1"/>
  <c r="I472" i="1" s="1"/>
  <c r="J472" i="1" s="1"/>
  <c r="H471" i="1"/>
  <c r="I471" i="1" s="1"/>
  <c r="J471" i="1" s="1"/>
  <c r="H470" i="1"/>
  <c r="I470" i="1" s="1"/>
  <c r="J470" i="1" s="1"/>
  <c r="H469" i="1"/>
  <c r="I469" i="1" s="1"/>
  <c r="J469" i="1" s="1"/>
  <c r="H468" i="1"/>
  <c r="I468" i="1" s="1"/>
  <c r="J468" i="1" s="1"/>
  <c r="H467" i="1"/>
  <c r="I467" i="1" s="1"/>
  <c r="J467" i="1" s="1"/>
  <c r="H466" i="1"/>
  <c r="I466" i="1" s="1"/>
  <c r="J466" i="1" s="1"/>
  <c r="H465" i="1"/>
  <c r="I465" i="1" s="1"/>
  <c r="J465" i="1" s="1"/>
  <c r="H464" i="1"/>
  <c r="I464" i="1" s="1"/>
  <c r="J464" i="1" s="1"/>
  <c r="H463" i="1"/>
  <c r="I463" i="1" s="1"/>
  <c r="J463" i="1" s="1"/>
  <c r="H462" i="1"/>
  <c r="I462" i="1" s="1"/>
  <c r="J462" i="1" s="1"/>
  <c r="H461" i="1"/>
  <c r="I461" i="1" s="1"/>
  <c r="J461" i="1" s="1"/>
  <c r="H460" i="1"/>
  <c r="I460" i="1" s="1"/>
  <c r="J460" i="1" s="1"/>
  <c r="H459" i="1"/>
  <c r="I459" i="1" s="1"/>
  <c r="J459" i="1" s="1"/>
  <c r="H458" i="1"/>
  <c r="I458" i="1" s="1"/>
  <c r="J458" i="1" s="1"/>
  <c r="H457" i="1"/>
  <c r="I457" i="1" s="1"/>
  <c r="J457" i="1" s="1"/>
  <c r="H456" i="1"/>
  <c r="I456" i="1" s="1"/>
  <c r="J456" i="1" s="1"/>
  <c r="H410" i="1"/>
  <c r="I410" i="1" s="1"/>
  <c r="J410" i="1" s="1"/>
  <c r="H409" i="1"/>
  <c r="I409" i="1" s="1"/>
  <c r="J409" i="1" s="1"/>
  <c r="H408" i="1"/>
  <c r="I408" i="1" s="1"/>
  <c r="J408" i="1" s="1"/>
  <c r="H407" i="1"/>
  <c r="I407" i="1" s="1"/>
  <c r="J407" i="1" s="1"/>
  <c r="H406" i="1"/>
  <c r="I406" i="1" s="1"/>
  <c r="J406" i="1" s="1"/>
  <c r="H405" i="1"/>
  <c r="I405" i="1" s="1"/>
  <c r="J405" i="1" s="1"/>
  <c r="H404" i="1"/>
  <c r="I404" i="1" s="1"/>
  <c r="J404" i="1" s="1"/>
  <c r="H403" i="1"/>
  <c r="I403" i="1" s="1"/>
  <c r="J403" i="1" s="1"/>
  <c r="H402" i="1"/>
  <c r="I402" i="1" s="1"/>
  <c r="J402" i="1" s="1"/>
  <c r="H401" i="1"/>
  <c r="I401" i="1" s="1"/>
  <c r="J401" i="1" s="1"/>
  <c r="H400" i="1"/>
  <c r="I400" i="1" s="1"/>
  <c r="J400" i="1" s="1"/>
  <c r="H399" i="1"/>
  <c r="I399" i="1" s="1"/>
  <c r="J399" i="1" s="1"/>
  <c r="H398" i="1"/>
  <c r="I398" i="1" s="1"/>
  <c r="J398" i="1" s="1"/>
  <c r="H397" i="1"/>
  <c r="I397" i="1" s="1"/>
  <c r="J397" i="1" s="1"/>
  <c r="H396" i="1"/>
  <c r="I396" i="1" s="1"/>
  <c r="J396" i="1" s="1"/>
  <c r="H395" i="1"/>
  <c r="I395" i="1" s="1"/>
  <c r="J395" i="1" s="1"/>
  <c r="H394" i="1"/>
  <c r="I394" i="1" s="1"/>
  <c r="J394" i="1" s="1"/>
  <c r="H393" i="1"/>
  <c r="I393" i="1" s="1"/>
  <c r="J393" i="1" s="1"/>
  <c r="H392" i="1"/>
  <c r="I392" i="1" s="1"/>
  <c r="J392" i="1" s="1"/>
  <c r="H391" i="1"/>
  <c r="I391" i="1" s="1"/>
  <c r="J391" i="1" s="1"/>
  <c r="H390" i="1"/>
  <c r="I390" i="1" s="1"/>
  <c r="J390" i="1" s="1"/>
  <c r="H389" i="1"/>
  <c r="I389" i="1" s="1"/>
  <c r="J389" i="1" s="1"/>
  <c r="H388" i="1"/>
  <c r="I388" i="1" s="1"/>
  <c r="J388" i="1" s="1"/>
  <c r="H387" i="1"/>
  <c r="I387" i="1" s="1"/>
  <c r="J387" i="1" s="1"/>
  <c r="H386" i="1"/>
  <c r="I386" i="1" s="1"/>
  <c r="J386" i="1" s="1"/>
  <c r="H385" i="1"/>
  <c r="I385" i="1" s="1"/>
  <c r="J385" i="1" s="1"/>
  <c r="H384" i="1"/>
  <c r="I384" i="1" s="1"/>
  <c r="J384" i="1" s="1"/>
  <c r="H358" i="1"/>
  <c r="I358" i="1" s="1"/>
  <c r="J358" i="1" s="1"/>
  <c r="H357" i="1"/>
  <c r="I357" i="1" s="1"/>
  <c r="J357" i="1" s="1"/>
  <c r="H356" i="1"/>
  <c r="I356" i="1" s="1"/>
  <c r="J356" i="1" s="1"/>
  <c r="H355" i="1"/>
  <c r="I355" i="1" s="1"/>
  <c r="J355" i="1" s="1"/>
  <c r="H354" i="1"/>
  <c r="I354" i="1" s="1"/>
  <c r="J354" i="1" s="1"/>
  <c r="H353" i="1"/>
  <c r="I353" i="1" s="1"/>
  <c r="J353" i="1" s="1"/>
  <c r="H352" i="1"/>
  <c r="I352" i="1" s="1"/>
  <c r="J352" i="1" s="1"/>
  <c r="H351" i="1"/>
  <c r="I351" i="1" s="1"/>
  <c r="J351" i="1" s="1"/>
  <c r="H350" i="1"/>
  <c r="I350" i="1" s="1"/>
  <c r="J350" i="1" s="1"/>
  <c r="H349" i="1"/>
  <c r="I349" i="1" s="1"/>
  <c r="J349" i="1" s="1"/>
  <c r="H348" i="1"/>
  <c r="I348" i="1" s="1"/>
  <c r="J348" i="1" s="1"/>
  <c r="H347" i="1"/>
  <c r="I347" i="1" s="1"/>
  <c r="J347" i="1" s="1"/>
  <c r="H346" i="1"/>
  <c r="I346" i="1" s="1"/>
  <c r="J346" i="1" s="1"/>
  <c r="H345" i="1"/>
  <c r="I345" i="1" s="1"/>
  <c r="J345" i="1" s="1"/>
  <c r="H344" i="1"/>
  <c r="I344" i="1" s="1"/>
  <c r="J344" i="1" s="1"/>
  <c r="H343" i="1"/>
  <c r="I343" i="1" s="1"/>
  <c r="J343" i="1" s="1"/>
  <c r="H342" i="1"/>
  <c r="I342" i="1" s="1"/>
  <c r="J342" i="1" s="1"/>
  <c r="H341" i="1"/>
  <c r="I341" i="1" s="1"/>
  <c r="J341" i="1" s="1"/>
  <c r="H340" i="1"/>
  <c r="I340" i="1" s="1"/>
  <c r="J340" i="1" s="1"/>
  <c r="H339" i="1"/>
  <c r="I339" i="1" s="1"/>
  <c r="J339" i="1" s="1"/>
  <c r="H338" i="1"/>
  <c r="I338" i="1" s="1"/>
  <c r="J338" i="1" s="1"/>
  <c r="H337" i="1"/>
  <c r="I337" i="1" s="1"/>
  <c r="J337" i="1" s="1"/>
  <c r="H336" i="1"/>
  <c r="I336" i="1" s="1"/>
  <c r="J336" i="1" s="1"/>
  <c r="H335" i="1"/>
  <c r="I335" i="1" s="1"/>
  <c r="J335" i="1" s="1"/>
  <c r="H334" i="1"/>
  <c r="I334" i="1" s="1"/>
  <c r="J334" i="1" s="1"/>
  <c r="H333" i="1"/>
  <c r="I333" i="1" s="1"/>
  <c r="J333" i="1" s="1"/>
  <c r="H332" i="1"/>
  <c r="I332" i="1" s="1"/>
  <c r="J332" i="1" s="1"/>
  <c r="H299" i="1"/>
  <c r="I299" i="1" s="1"/>
  <c r="J299" i="1" s="1"/>
  <c r="H298" i="1"/>
  <c r="I298" i="1" s="1"/>
  <c r="J298" i="1" s="1"/>
  <c r="H297" i="1"/>
  <c r="I297" i="1" s="1"/>
  <c r="J297" i="1" s="1"/>
  <c r="H296" i="1"/>
  <c r="I296" i="1" s="1"/>
  <c r="J296" i="1" s="1"/>
  <c r="H295" i="1"/>
  <c r="I295" i="1" s="1"/>
  <c r="J295" i="1" s="1"/>
  <c r="H294" i="1"/>
  <c r="I294" i="1" s="1"/>
  <c r="J294" i="1" s="1"/>
  <c r="H293" i="1"/>
  <c r="I293" i="1" s="1"/>
  <c r="J293" i="1" s="1"/>
  <c r="H292" i="1"/>
  <c r="I292" i="1" s="1"/>
  <c r="J292" i="1" s="1"/>
  <c r="H291" i="1"/>
  <c r="I291" i="1" s="1"/>
  <c r="J291" i="1" s="1"/>
  <c r="H290" i="1"/>
  <c r="I290" i="1" s="1"/>
  <c r="J290" i="1" s="1"/>
  <c r="H289" i="1"/>
  <c r="I289" i="1" s="1"/>
  <c r="J289" i="1" s="1"/>
  <c r="H288" i="1"/>
  <c r="I288" i="1" s="1"/>
  <c r="J288" i="1" s="1"/>
  <c r="H287" i="1"/>
  <c r="I287" i="1" s="1"/>
  <c r="J287" i="1" s="1"/>
  <c r="H286" i="1"/>
  <c r="I286" i="1" s="1"/>
  <c r="J286" i="1" s="1"/>
  <c r="H285" i="1"/>
  <c r="I285" i="1" s="1"/>
  <c r="J285" i="1" s="1"/>
  <c r="H284" i="1"/>
  <c r="I284" i="1" s="1"/>
  <c r="J284" i="1" s="1"/>
  <c r="H259" i="1"/>
  <c r="I259" i="1" s="1"/>
  <c r="J259" i="1" s="1"/>
  <c r="H258" i="1"/>
  <c r="I258" i="1" s="1"/>
  <c r="J258" i="1" s="1"/>
  <c r="H257" i="1"/>
  <c r="I257" i="1" s="1"/>
  <c r="J257" i="1" s="1"/>
  <c r="H256" i="1"/>
  <c r="I256" i="1" s="1"/>
  <c r="J256" i="1" s="1"/>
  <c r="H255" i="1"/>
  <c r="I255" i="1" s="1"/>
  <c r="J255" i="1" s="1"/>
  <c r="H254" i="1"/>
  <c r="I254" i="1" s="1"/>
  <c r="J254" i="1" s="1"/>
  <c r="H253" i="1"/>
  <c r="I253" i="1" s="1"/>
  <c r="J253" i="1" s="1"/>
  <c r="H252" i="1"/>
  <c r="I252" i="1" s="1"/>
  <c r="J252" i="1" s="1"/>
  <c r="H251" i="1"/>
  <c r="I251" i="1" s="1"/>
  <c r="J251" i="1" s="1"/>
  <c r="H250" i="1"/>
  <c r="I250" i="1" s="1"/>
  <c r="J250" i="1" s="1"/>
  <c r="H249" i="1"/>
  <c r="I249" i="1" s="1"/>
  <c r="J249" i="1" s="1"/>
  <c r="H248" i="1"/>
  <c r="I248" i="1" s="1"/>
  <c r="J248" i="1" s="1"/>
  <c r="H247" i="1"/>
  <c r="I247" i="1" s="1"/>
  <c r="J247" i="1" s="1"/>
  <c r="H246" i="1"/>
  <c r="I246" i="1" s="1"/>
  <c r="J246" i="1" s="1"/>
  <c r="H245" i="1"/>
  <c r="I245" i="1" s="1"/>
  <c r="J245" i="1" s="1"/>
  <c r="H244" i="1"/>
  <c r="I244" i="1" s="1"/>
  <c r="J244" i="1" s="1"/>
  <c r="H243" i="1"/>
  <c r="I243" i="1" s="1"/>
  <c r="J243" i="1" s="1"/>
  <c r="H242" i="1"/>
  <c r="I242" i="1" s="1"/>
  <c r="J242" i="1" s="1"/>
  <c r="H241" i="1"/>
  <c r="I241" i="1" s="1"/>
  <c r="J241" i="1" s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29" i="1"/>
  <c r="H128" i="1"/>
  <c r="I128" i="1" s="1"/>
  <c r="J128" i="1" s="1"/>
  <c r="H127" i="1"/>
  <c r="I127" i="1" s="1"/>
  <c r="J127" i="1" s="1"/>
  <c r="H126" i="1"/>
  <c r="I126" i="1" s="1"/>
  <c r="J126" i="1" s="1"/>
  <c r="H125" i="1"/>
  <c r="I125" i="1" s="1"/>
  <c r="J125" i="1" s="1"/>
  <c r="H124" i="1"/>
  <c r="I124" i="1" s="1"/>
  <c r="J124" i="1" s="1"/>
  <c r="H123" i="1"/>
  <c r="I123" i="1" s="1"/>
  <c r="J123" i="1" s="1"/>
  <c r="H122" i="1"/>
  <c r="I122" i="1" s="1"/>
  <c r="J122" i="1" s="1"/>
  <c r="H121" i="1"/>
  <c r="I121" i="1" s="1"/>
  <c r="J121" i="1" s="1"/>
  <c r="H120" i="1"/>
  <c r="I120" i="1" s="1"/>
  <c r="J120" i="1" s="1"/>
  <c r="H119" i="1"/>
  <c r="I119" i="1" s="1"/>
  <c r="J119" i="1" s="1"/>
  <c r="H118" i="1"/>
  <c r="I118" i="1" s="1"/>
  <c r="J118" i="1" s="1"/>
  <c r="H117" i="1"/>
  <c r="I117" i="1" s="1"/>
  <c r="J117" i="1" s="1"/>
  <c r="H116" i="1"/>
  <c r="I116" i="1" s="1"/>
  <c r="J116" i="1" s="1"/>
  <c r="H115" i="1"/>
  <c r="I115" i="1" s="1"/>
  <c r="J115" i="1" s="1"/>
  <c r="H114" i="1"/>
  <c r="I114" i="1" s="1"/>
  <c r="J114" i="1" s="1"/>
  <c r="H113" i="1"/>
  <c r="I113" i="1" s="1"/>
  <c r="J113" i="1" s="1"/>
  <c r="H112" i="1"/>
  <c r="I112" i="1" s="1"/>
  <c r="J112" i="1" s="1"/>
  <c r="H111" i="1"/>
  <c r="I111" i="1" s="1"/>
  <c r="J111" i="1" s="1"/>
  <c r="H110" i="1"/>
  <c r="I110" i="1" s="1"/>
  <c r="J110" i="1" s="1"/>
  <c r="H109" i="1"/>
  <c r="I109" i="1" s="1"/>
  <c r="J109" i="1" s="1"/>
  <c r="H108" i="1"/>
  <c r="I108" i="1" s="1"/>
  <c r="J108" i="1" s="1"/>
  <c r="H107" i="1"/>
  <c r="I107" i="1" s="1"/>
  <c r="J107" i="1" s="1"/>
  <c r="H106" i="1"/>
  <c r="I106" i="1" s="1"/>
  <c r="J106" i="1" s="1"/>
  <c r="H105" i="1"/>
  <c r="I105" i="1" s="1"/>
  <c r="J105" i="1" s="1"/>
  <c r="H104" i="1"/>
  <c r="I104" i="1" s="1"/>
  <c r="J104" i="1" s="1"/>
  <c r="H103" i="1"/>
  <c r="I103" i="1" s="1"/>
  <c r="J103" i="1" s="1"/>
  <c r="H102" i="1"/>
  <c r="I102" i="1" s="1"/>
  <c r="J102" i="1" s="1"/>
  <c r="H101" i="1"/>
  <c r="I101" i="1" s="1"/>
  <c r="J101" i="1" s="1"/>
  <c r="H100" i="1"/>
  <c r="I100" i="1" s="1"/>
  <c r="J100" i="1" s="1"/>
  <c r="H99" i="1"/>
  <c r="I99" i="1" s="1"/>
  <c r="J99" i="1" s="1"/>
  <c r="H98" i="1"/>
  <c r="I98" i="1" s="1"/>
  <c r="J98" i="1" s="1"/>
  <c r="H97" i="1"/>
  <c r="I97" i="1" s="1"/>
  <c r="J97" i="1" s="1"/>
  <c r="H96" i="1"/>
  <c r="I96" i="1" s="1"/>
  <c r="J96" i="1" s="1"/>
  <c r="H95" i="1"/>
  <c r="I95" i="1" s="1"/>
  <c r="J95" i="1" s="1"/>
  <c r="H94" i="1"/>
  <c r="I94" i="1" s="1"/>
  <c r="J94" i="1" s="1"/>
  <c r="H93" i="1"/>
  <c r="I93" i="1" s="1"/>
  <c r="J93" i="1" s="1"/>
  <c r="C88" i="1"/>
  <c r="I129" i="1" l="1"/>
  <c r="J129" i="1" s="1"/>
  <c r="H1052" i="1"/>
  <c r="I1052" i="1" s="1"/>
  <c r="J1052" i="1" s="1"/>
  <c r="H1032" i="1"/>
  <c r="I1032" i="1" s="1"/>
  <c r="J1032" i="1" s="1"/>
  <c r="H1031" i="1"/>
  <c r="I1031" i="1" s="1"/>
  <c r="J1031" i="1" s="1"/>
  <c r="H1030" i="1"/>
  <c r="I1030" i="1" s="1"/>
  <c r="J1030" i="1" s="1"/>
  <c r="H949" i="1"/>
  <c r="I949" i="1" s="1"/>
  <c r="J949" i="1" s="1"/>
  <c r="H948" i="1"/>
  <c r="I948" i="1" s="1"/>
  <c r="J948" i="1" s="1"/>
  <c r="H931" i="1"/>
  <c r="I931" i="1" s="1"/>
  <c r="J931" i="1" s="1"/>
  <c r="H930" i="1"/>
  <c r="I930" i="1" s="1"/>
  <c r="J930" i="1" s="1"/>
  <c r="H929" i="1"/>
  <c r="I929" i="1" s="1"/>
  <c r="J929" i="1" s="1"/>
  <c r="H928" i="1"/>
  <c r="I928" i="1" s="1"/>
  <c r="J928" i="1" s="1"/>
  <c r="H927" i="1"/>
  <c r="I927" i="1" s="1"/>
  <c r="J927" i="1" s="1"/>
  <c r="H926" i="1"/>
  <c r="I926" i="1" s="1"/>
  <c r="J926" i="1" s="1"/>
  <c r="H925" i="1"/>
  <c r="I925" i="1" s="1"/>
  <c r="J925" i="1" s="1"/>
  <c r="H924" i="1"/>
  <c r="I924" i="1" s="1"/>
  <c r="J924" i="1" s="1"/>
  <c r="H923" i="1"/>
  <c r="I923" i="1" s="1"/>
  <c r="J923" i="1" s="1"/>
  <c r="H922" i="1"/>
  <c r="I922" i="1" s="1"/>
  <c r="J922" i="1" s="1"/>
  <c r="H921" i="1"/>
  <c r="I921" i="1" s="1"/>
  <c r="J921" i="1" s="1"/>
  <c r="H920" i="1"/>
  <c r="I920" i="1" s="1"/>
  <c r="J920" i="1" s="1"/>
  <c r="H919" i="1"/>
  <c r="I919" i="1" s="1"/>
  <c r="J919" i="1" s="1"/>
  <c r="H918" i="1"/>
  <c r="I918" i="1" s="1"/>
  <c r="J918" i="1" s="1"/>
  <c r="H917" i="1"/>
  <c r="I917" i="1" s="1"/>
  <c r="J917" i="1" s="1"/>
  <c r="H916" i="1"/>
  <c r="I916" i="1" s="1"/>
  <c r="J916" i="1" s="1"/>
  <c r="H915" i="1"/>
  <c r="I915" i="1" s="1"/>
  <c r="J915" i="1" s="1"/>
  <c r="H914" i="1"/>
  <c r="I914" i="1" s="1"/>
  <c r="J914" i="1" s="1"/>
  <c r="H913" i="1"/>
  <c r="I913" i="1" s="1"/>
  <c r="J913" i="1" s="1"/>
  <c r="H912" i="1"/>
  <c r="I912" i="1" s="1"/>
  <c r="J912" i="1" s="1"/>
  <c r="H911" i="1"/>
  <c r="I911" i="1" s="1"/>
  <c r="J911" i="1" s="1"/>
  <c r="H910" i="1"/>
  <c r="I910" i="1" s="1"/>
  <c r="J910" i="1" s="1"/>
  <c r="H909" i="1"/>
  <c r="I909" i="1" s="1"/>
  <c r="J909" i="1" s="1"/>
  <c r="H908" i="1"/>
  <c r="I908" i="1" s="1"/>
  <c r="J908" i="1" s="1"/>
  <c r="H907" i="1"/>
  <c r="I907" i="1" s="1"/>
  <c r="J907" i="1" s="1"/>
  <c r="H906" i="1"/>
  <c r="I906" i="1" s="1"/>
  <c r="J906" i="1" s="1"/>
  <c r="H905" i="1"/>
  <c r="I905" i="1" s="1"/>
  <c r="J905" i="1" s="1"/>
  <c r="H808" i="1"/>
  <c r="I808" i="1" s="1"/>
  <c r="J808" i="1" s="1"/>
  <c r="H789" i="1"/>
  <c r="I789" i="1" s="1"/>
  <c r="J789" i="1" s="1"/>
  <c r="H788" i="1"/>
  <c r="I788" i="1" s="1"/>
  <c r="J788" i="1" s="1"/>
  <c r="H787" i="1"/>
  <c r="I787" i="1" s="1"/>
  <c r="J787" i="1" s="1"/>
  <c r="H786" i="1"/>
  <c r="I786" i="1" s="1"/>
  <c r="J786" i="1" s="1"/>
  <c r="H785" i="1"/>
  <c r="I785" i="1" s="1"/>
  <c r="J785" i="1" s="1"/>
  <c r="H784" i="1"/>
  <c r="I784" i="1" s="1"/>
  <c r="J784" i="1" s="1"/>
  <c r="H783" i="1"/>
  <c r="I783" i="1" s="1"/>
  <c r="J783" i="1" s="1"/>
  <c r="H782" i="1"/>
  <c r="I782" i="1" s="1"/>
  <c r="J782" i="1" s="1"/>
  <c r="H781" i="1"/>
  <c r="I781" i="1" s="1"/>
  <c r="J781" i="1" s="1"/>
  <c r="H780" i="1"/>
  <c r="I780" i="1" s="1"/>
  <c r="J780" i="1" s="1"/>
  <c r="H779" i="1"/>
  <c r="I779" i="1" s="1"/>
  <c r="J779" i="1" s="1"/>
  <c r="H778" i="1"/>
  <c r="I778" i="1" s="1"/>
  <c r="J778" i="1" s="1"/>
  <c r="H777" i="1"/>
  <c r="I777" i="1" s="1"/>
  <c r="J777" i="1" s="1"/>
  <c r="H776" i="1"/>
  <c r="I776" i="1" s="1"/>
  <c r="J776" i="1" s="1"/>
  <c r="H775" i="1"/>
  <c r="I775" i="1" s="1"/>
  <c r="J775" i="1" s="1"/>
  <c r="H774" i="1"/>
  <c r="I774" i="1" s="1"/>
  <c r="J774" i="1" s="1"/>
  <c r="H773" i="1"/>
  <c r="I773" i="1" s="1"/>
  <c r="J773" i="1" s="1"/>
  <c r="H772" i="1"/>
  <c r="I772" i="1" s="1"/>
  <c r="J772" i="1" s="1"/>
  <c r="H771" i="1"/>
  <c r="I771" i="1" s="1"/>
  <c r="J771" i="1" s="1"/>
  <c r="H770" i="1"/>
  <c r="I770" i="1" s="1"/>
  <c r="J770" i="1" s="1"/>
  <c r="H769" i="1"/>
  <c r="I769" i="1" s="1"/>
  <c r="J769" i="1" s="1"/>
  <c r="H768" i="1"/>
  <c r="I768" i="1" s="1"/>
  <c r="J768" i="1" s="1"/>
  <c r="H767" i="1"/>
  <c r="I767" i="1" s="1"/>
  <c r="J767" i="1" s="1"/>
  <c r="H766" i="1"/>
  <c r="I766" i="1" s="1"/>
  <c r="J766" i="1" s="1"/>
  <c r="H765" i="1"/>
  <c r="I765" i="1" s="1"/>
  <c r="J765" i="1" s="1"/>
  <c r="H764" i="1"/>
  <c r="I764" i="1" s="1"/>
  <c r="J764" i="1" s="1"/>
  <c r="H763" i="1"/>
  <c r="I763" i="1" s="1"/>
  <c r="J763" i="1" s="1"/>
  <c r="H762" i="1"/>
  <c r="I762" i="1" s="1"/>
  <c r="J762" i="1" s="1"/>
  <c r="H761" i="1"/>
  <c r="I761" i="1" s="1"/>
  <c r="J761" i="1" s="1"/>
  <c r="H749" i="1"/>
  <c r="I749" i="1" s="1"/>
  <c r="J749" i="1" s="1"/>
  <c r="H443" i="1"/>
  <c r="I443" i="1" s="1"/>
  <c r="J443" i="1" s="1"/>
  <c r="H442" i="1"/>
  <c r="I442" i="1" s="1"/>
  <c r="J442" i="1" s="1"/>
  <c r="H441" i="1"/>
  <c r="I441" i="1" s="1"/>
  <c r="J441" i="1" s="1"/>
  <c r="H440" i="1"/>
  <c r="I440" i="1" s="1"/>
  <c r="J440" i="1" s="1"/>
  <c r="H429" i="1"/>
  <c r="I429" i="1" s="1"/>
  <c r="J429" i="1" s="1"/>
  <c r="H428" i="1"/>
  <c r="I428" i="1" s="1"/>
  <c r="J428" i="1" s="1"/>
  <c r="H427" i="1"/>
  <c r="I427" i="1" s="1"/>
  <c r="J427" i="1" s="1"/>
  <c r="H426" i="1"/>
  <c r="I426" i="1" s="1"/>
  <c r="J426" i="1" s="1"/>
  <c r="H425" i="1"/>
  <c r="I425" i="1" s="1"/>
  <c r="J425" i="1" s="1"/>
  <c r="H424" i="1"/>
  <c r="I424" i="1" s="1"/>
  <c r="J424" i="1" s="1"/>
  <c r="H423" i="1"/>
  <c r="I423" i="1" s="1"/>
  <c r="J423" i="1" s="1"/>
  <c r="H422" i="1"/>
  <c r="I422" i="1" s="1"/>
  <c r="J422" i="1" s="1"/>
  <c r="C444" i="1"/>
  <c r="C522" i="1"/>
  <c r="H309" i="1"/>
  <c r="I309" i="1" s="1"/>
  <c r="J309" i="1" s="1"/>
  <c r="H308" i="1"/>
  <c r="I308" i="1" s="1"/>
  <c r="J308" i="1" s="1"/>
  <c r="H307" i="1"/>
  <c r="I307" i="1" s="1"/>
  <c r="J307" i="1" s="1"/>
  <c r="H306" i="1"/>
  <c r="I306" i="1" s="1"/>
  <c r="J306" i="1" s="1"/>
  <c r="H305" i="1"/>
  <c r="I305" i="1" s="1"/>
  <c r="J305" i="1" s="1"/>
  <c r="H304" i="1"/>
  <c r="I304" i="1" s="1"/>
  <c r="J304" i="1" s="1"/>
  <c r="H303" i="1"/>
  <c r="I303" i="1" s="1"/>
  <c r="J303" i="1" s="1"/>
  <c r="H302" i="1"/>
  <c r="I302" i="1" s="1"/>
  <c r="J302" i="1" s="1"/>
  <c r="H301" i="1"/>
  <c r="I301" i="1" s="1"/>
  <c r="J301" i="1" s="1"/>
  <c r="H300" i="1"/>
  <c r="I300" i="1" s="1"/>
  <c r="J300" i="1" s="1"/>
  <c r="H203" i="1"/>
  <c r="I203" i="1" s="1"/>
  <c r="J203" i="1" s="1"/>
  <c r="H202" i="1"/>
  <c r="I202" i="1" s="1"/>
  <c r="J202" i="1" s="1"/>
  <c r="H201" i="1"/>
  <c r="I201" i="1" s="1"/>
  <c r="J201" i="1" s="1"/>
  <c r="H200" i="1"/>
  <c r="I200" i="1" s="1"/>
  <c r="J200" i="1" s="1"/>
  <c r="H199" i="1"/>
  <c r="I199" i="1" s="1"/>
  <c r="J199" i="1" s="1"/>
  <c r="H198" i="1"/>
  <c r="I198" i="1" s="1"/>
  <c r="J198" i="1" s="1"/>
  <c r="H185" i="1"/>
  <c r="I185" i="1" s="1"/>
  <c r="J185" i="1" s="1"/>
  <c r="H184" i="1"/>
  <c r="I184" i="1" s="1"/>
  <c r="J184" i="1" s="1"/>
  <c r="H183" i="1"/>
  <c r="I183" i="1" s="1"/>
  <c r="J183" i="1" s="1"/>
  <c r="H182" i="1"/>
  <c r="I182" i="1" s="1"/>
  <c r="J182" i="1" s="1"/>
  <c r="H181" i="1"/>
  <c r="I181" i="1" s="1"/>
  <c r="J181" i="1" s="1"/>
  <c r="H180" i="1"/>
  <c r="I180" i="1" s="1"/>
  <c r="J180" i="1" s="1"/>
  <c r="H179" i="1"/>
  <c r="I179" i="1" s="1"/>
  <c r="J179" i="1" s="1"/>
  <c r="H178" i="1"/>
  <c r="I178" i="1" s="1"/>
  <c r="J178" i="1" s="1"/>
  <c r="H177" i="1"/>
  <c r="I177" i="1" s="1"/>
  <c r="J177" i="1" s="1"/>
  <c r="H176" i="1"/>
  <c r="I176" i="1" s="1"/>
  <c r="J176" i="1" s="1"/>
  <c r="H267" i="1"/>
  <c r="I267" i="1" s="1"/>
  <c r="J267" i="1" s="1"/>
  <c r="H266" i="1"/>
  <c r="I266" i="1" s="1"/>
  <c r="J266" i="1" s="1"/>
  <c r="H265" i="1"/>
  <c r="I265" i="1" s="1"/>
  <c r="J265" i="1" s="1"/>
  <c r="H264" i="1"/>
  <c r="I264" i="1" s="1"/>
  <c r="J264" i="1" s="1"/>
  <c r="H263" i="1"/>
  <c r="I263" i="1" s="1"/>
  <c r="J263" i="1" s="1"/>
  <c r="H262" i="1"/>
  <c r="I262" i="1" s="1"/>
  <c r="J262" i="1" s="1"/>
  <c r="H261" i="1"/>
  <c r="I261" i="1" s="1"/>
  <c r="J261" i="1" s="1"/>
  <c r="H260" i="1"/>
  <c r="I260" i="1" s="1"/>
  <c r="J260" i="1" s="1"/>
  <c r="H240" i="1"/>
  <c r="I240" i="1" s="1"/>
  <c r="J240" i="1" s="1"/>
  <c r="H239" i="1"/>
  <c r="I239" i="1" s="1"/>
  <c r="J239" i="1" s="1"/>
  <c r="H238" i="1"/>
  <c r="I238" i="1" s="1"/>
  <c r="J238" i="1" s="1"/>
  <c r="H237" i="1"/>
  <c r="I237" i="1" s="1"/>
  <c r="J237" i="1" s="1"/>
  <c r="B302" i="3" l="1"/>
  <c r="D103" i="3"/>
  <c r="C103" i="3" s="1"/>
  <c r="D489" i="3"/>
  <c r="C489" i="3" s="1"/>
  <c r="D213" i="3"/>
  <c r="B100" i="3"/>
  <c r="D7" i="3"/>
  <c r="C7" i="3" s="1"/>
  <c r="D369" i="3"/>
  <c r="C369" i="3" s="1"/>
  <c r="I938" i="1"/>
  <c r="J938" i="1" s="1"/>
  <c r="H313" i="1"/>
  <c r="H312" i="1"/>
  <c r="H311" i="1"/>
  <c r="I311" i="1" s="1"/>
  <c r="J311" i="1" s="1"/>
  <c r="H310" i="1"/>
  <c r="H283" i="1"/>
  <c r="H282" i="1"/>
  <c r="I282" i="1" s="1"/>
  <c r="J282" i="1" s="1"/>
  <c r="H281" i="1"/>
  <c r="H151" i="1"/>
  <c r="I151" i="1" s="1"/>
  <c r="J151" i="1" s="1"/>
  <c r="H150" i="1"/>
  <c r="H149" i="1"/>
  <c r="H148" i="1"/>
  <c r="H147" i="1"/>
  <c r="I147" i="1" s="1"/>
  <c r="J147" i="1" s="1"/>
  <c r="H146" i="1"/>
  <c r="H145" i="1"/>
  <c r="H144" i="1"/>
  <c r="H143" i="1"/>
  <c r="I143" i="1" s="1"/>
  <c r="J143" i="1" s="1"/>
  <c r="H575" i="1"/>
  <c r="H574" i="1"/>
  <c r="H573" i="1"/>
  <c r="H572" i="1"/>
  <c r="I572" i="1" s="1"/>
  <c r="J572" i="1" s="1"/>
  <c r="H571" i="1"/>
  <c r="H570" i="1"/>
  <c r="H569" i="1"/>
  <c r="H568" i="1"/>
  <c r="I568" i="1" s="1"/>
  <c r="J568" i="1" s="1"/>
  <c r="H567" i="1"/>
  <c r="C364" i="1"/>
  <c r="B3" i="4"/>
  <c r="D3" i="4"/>
  <c r="C750" i="1"/>
  <c r="H205" i="1"/>
  <c r="I205" i="1" s="1"/>
  <c r="J205" i="1" s="1"/>
  <c r="H204" i="1"/>
  <c r="H821" i="1"/>
  <c r="I821" i="1" s="1"/>
  <c r="J821" i="1" s="1"/>
  <c r="H820" i="1"/>
  <c r="H819" i="1"/>
  <c r="H818" i="1"/>
  <c r="H817" i="1"/>
  <c r="I817" i="1" s="1"/>
  <c r="J817" i="1" s="1"/>
  <c r="H816" i="1"/>
  <c r="C822" i="1"/>
  <c r="C754" i="1"/>
  <c r="C372" i="1"/>
  <c r="H411" i="1"/>
  <c r="I411" i="1" s="1"/>
  <c r="J411" i="1" s="1"/>
  <c r="H412" i="1"/>
  <c r="I412" i="1" s="1"/>
  <c r="J412" i="1" s="1"/>
  <c r="H413" i="1"/>
  <c r="I413" i="1" s="1"/>
  <c r="J413" i="1" s="1"/>
  <c r="H414" i="1"/>
  <c r="H415" i="1"/>
  <c r="I415" i="1" s="1"/>
  <c r="J415" i="1" s="1"/>
  <c r="H416" i="1"/>
  <c r="I416" i="1" s="1"/>
  <c r="J416" i="1" s="1"/>
  <c r="H417" i="1"/>
  <c r="I417" i="1" s="1"/>
  <c r="J417" i="1" s="1"/>
  <c r="H418" i="1"/>
  <c r="H419" i="1"/>
  <c r="I419" i="1" s="1"/>
  <c r="J419" i="1" s="1"/>
  <c r="H420" i="1"/>
  <c r="I420" i="1" s="1"/>
  <c r="J420" i="1" s="1"/>
  <c r="H421" i="1"/>
  <c r="I421" i="1" s="1"/>
  <c r="J421" i="1" s="1"/>
  <c r="H175" i="1"/>
  <c r="I175" i="1" s="1"/>
  <c r="J175" i="1" s="1"/>
  <c r="H947" i="1"/>
  <c r="I947" i="1" s="1"/>
  <c r="J947" i="1" s="1"/>
  <c r="H946" i="1"/>
  <c r="I946" i="1" s="1"/>
  <c r="J946" i="1" s="1"/>
  <c r="H945" i="1"/>
  <c r="H944" i="1"/>
  <c r="I944" i="1" s="1"/>
  <c r="J944" i="1" s="1"/>
  <c r="H943" i="1"/>
  <c r="I943" i="1" s="1"/>
  <c r="J943" i="1" s="1"/>
  <c r="H942" i="1"/>
  <c r="I942" i="1" s="1"/>
  <c r="J942" i="1" s="1"/>
  <c r="H937" i="1"/>
  <c r="I937" i="1" s="1"/>
  <c r="J937" i="1" s="1"/>
  <c r="H936" i="1"/>
  <c r="H893" i="1"/>
  <c r="I893" i="1" s="1"/>
  <c r="J893" i="1" s="1"/>
  <c r="H892" i="1"/>
  <c r="H891" i="1"/>
  <c r="I891" i="1" s="1"/>
  <c r="J891" i="1" s="1"/>
  <c r="H890" i="1"/>
  <c r="I890" i="1" s="1"/>
  <c r="J890" i="1" s="1"/>
  <c r="H880" i="1"/>
  <c r="H879" i="1"/>
  <c r="I879" i="1" s="1"/>
  <c r="J879" i="1" s="1"/>
  <c r="H815" i="1"/>
  <c r="I815" i="1" s="1"/>
  <c r="J815" i="1" s="1"/>
  <c r="H814" i="1"/>
  <c r="I814" i="1" s="1"/>
  <c r="J814" i="1" s="1"/>
  <c r="H813" i="1"/>
  <c r="H812" i="1"/>
  <c r="I812" i="1" s="1"/>
  <c r="J812" i="1" s="1"/>
  <c r="H811" i="1"/>
  <c r="I811" i="1" s="1"/>
  <c r="J811" i="1" s="1"/>
  <c r="H810" i="1"/>
  <c r="I810" i="1" s="1"/>
  <c r="J810" i="1" s="1"/>
  <c r="H809" i="1"/>
  <c r="B207" i="3" s="1"/>
  <c r="H760" i="1"/>
  <c r="I760" i="1" s="1"/>
  <c r="J760" i="1" s="1"/>
  <c r="H759" i="1"/>
  <c r="I759" i="1" s="1"/>
  <c r="J759" i="1" s="1"/>
  <c r="H650" i="1"/>
  <c r="I650" i="1" s="1"/>
  <c r="J650" i="1" s="1"/>
  <c r="I1053" i="1"/>
  <c r="J1053" i="1" s="1"/>
  <c r="I1021" i="1"/>
  <c r="J1021" i="1" s="1"/>
  <c r="I978" i="1"/>
  <c r="J978" i="1" s="1"/>
  <c r="I894" i="1"/>
  <c r="J894" i="1" s="1"/>
  <c r="I822" i="1"/>
  <c r="J822" i="1" s="1"/>
  <c r="I754" i="1"/>
  <c r="J754" i="1" s="1"/>
  <c r="I746" i="1"/>
  <c r="I696" i="1"/>
  <c r="I644" i="1"/>
  <c r="I522" i="1"/>
  <c r="I444" i="1"/>
  <c r="I372" i="1"/>
  <c r="I364" i="1"/>
  <c r="I319" i="1"/>
  <c r="I276" i="1"/>
  <c r="I165" i="1"/>
  <c r="I88" i="1"/>
  <c r="H1029" i="1"/>
  <c r="I1029" i="1" s="1"/>
  <c r="J1029" i="1" s="1"/>
  <c r="H1028" i="1"/>
  <c r="I1028" i="1" s="1"/>
  <c r="J1028" i="1" s="1"/>
  <c r="H1027" i="1"/>
  <c r="I1027" i="1" s="1"/>
  <c r="J1027" i="1" s="1"/>
  <c r="H1026" i="1"/>
  <c r="H1025" i="1"/>
  <c r="I1025" i="1" s="1"/>
  <c r="J1025" i="1" s="1"/>
  <c r="H1024" i="1"/>
  <c r="I1024" i="1" s="1"/>
  <c r="J1024" i="1" s="1"/>
  <c r="C1053" i="1"/>
  <c r="C1021" i="1"/>
  <c r="H983" i="1"/>
  <c r="H982" i="1"/>
  <c r="I982" i="1" s="1"/>
  <c r="J982" i="1" s="1"/>
  <c r="H981" i="1"/>
  <c r="I981" i="1" s="1"/>
  <c r="J981" i="1" s="1"/>
  <c r="C978" i="1"/>
  <c r="H941" i="1"/>
  <c r="C938" i="1"/>
  <c r="H935" i="1"/>
  <c r="I935" i="1" s="1"/>
  <c r="J935" i="1" s="1"/>
  <c r="H934" i="1"/>
  <c r="I934" i="1" s="1"/>
  <c r="J934" i="1" s="1"/>
  <c r="H933" i="1"/>
  <c r="H932" i="1"/>
  <c r="I932" i="1" s="1"/>
  <c r="J932" i="1" s="1"/>
  <c r="H904" i="1"/>
  <c r="I904" i="1" s="1"/>
  <c r="J904" i="1" s="1"/>
  <c r="H903" i="1"/>
  <c r="H902" i="1"/>
  <c r="I902" i="1" s="1"/>
  <c r="J902" i="1" s="1"/>
  <c r="H901" i="1"/>
  <c r="I901" i="1" s="1"/>
  <c r="J901" i="1" s="1"/>
  <c r="H900" i="1"/>
  <c r="I900" i="1" s="1"/>
  <c r="J900" i="1" s="1"/>
  <c r="H899" i="1"/>
  <c r="H898" i="1"/>
  <c r="I898" i="1" s="1"/>
  <c r="J898" i="1" s="1"/>
  <c r="H897" i="1"/>
  <c r="I897" i="1" s="1"/>
  <c r="J897" i="1" s="1"/>
  <c r="H878" i="1"/>
  <c r="I878" i="1" s="1"/>
  <c r="J878" i="1" s="1"/>
  <c r="H877" i="1"/>
  <c r="H876" i="1"/>
  <c r="I876" i="1" s="1"/>
  <c r="J876" i="1" s="1"/>
  <c r="H828" i="1"/>
  <c r="I828" i="1" s="1"/>
  <c r="J828" i="1" s="1"/>
  <c r="H827" i="1"/>
  <c r="H826" i="1"/>
  <c r="I826" i="1" s="1"/>
  <c r="J826" i="1" s="1"/>
  <c r="H825" i="1"/>
  <c r="I825" i="1" s="1"/>
  <c r="J825" i="1" s="1"/>
  <c r="C894" i="1"/>
  <c r="H758" i="1"/>
  <c r="H757" i="1"/>
  <c r="I757" i="1" s="1"/>
  <c r="J757" i="1" s="1"/>
  <c r="H753" i="1"/>
  <c r="C746" i="1"/>
  <c r="C644" i="1"/>
  <c r="C586" i="1"/>
  <c r="C368" i="1"/>
  <c r="C319" i="1"/>
  <c r="C276" i="1"/>
  <c r="C226" i="1"/>
  <c r="C165" i="1"/>
  <c r="C5" i="1"/>
  <c r="H643" i="1"/>
  <c r="I643" i="1" s="1"/>
  <c r="J643" i="1" s="1"/>
  <c r="H642" i="1"/>
  <c r="H641" i="1"/>
  <c r="I641" i="1" s="1"/>
  <c r="J641" i="1" s="1"/>
  <c r="H640" i="1"/>
  <c r="I640" i="1" s="1"/>
  <c r="J640" i="1" s="1"/>
  <c r="H639" i="1"/>
  <c r="I639" i="1" s="1"/>
  <c r="J639" i="1" s="1"/>
  <c r="H638" i="1"/>
  <c r="H637" i="1"/>
  <c r="I637" i="1" s="1"/>
  <c r="J637" i="1" s="1"/>
  <c r="H636" i="1"/>
  <c r="I636" i="1" s="1"/>
  <c r="J636" i="1" s="1"/>
  <c r="H635" i="1"/>
  <c r="I635" i="1" s="1"/>
  <c r="J635" i="1" s="1"/>
  <c r="H585" i="1"/>
  <c r="I585" i="1" s="1"/>
  <c r="J585" i="1" s="1"/>
  <c r="H703" i="1"/>
  <c r="I703" i="1" s="1"/>
  <c r="J703" i="1" s="1"/>
  <c r="H702" i="1"/>
  <c r="I702" i="1" s="1"/>
  <c r="J702" i="1" s="1"/>
  <c r="H701" i="1"/>
  <c r="I701" i="1" s="1"/>
  <c r="J701" i="1" s="1"/>
  <c r="H700" i="1"/>
  <c r="I700" i="1" s="1"/>
  <c r="J700" i="1" s="1"/>
  <c r="H699" i="1"/>
  <c r="I699" i="1" s="1"/>
  <c r="J699" i="1" s="1"/>
  <c r="H649" i="1"/>
  <c r="I649" i="1" s="1"/>
  <c r="J649" i="1" s="1"/>
  <c r="H648" i="1"/>
  <c r="I648" i="1" s="1"/>
  <c r="J648" i="1" s="1"/>
  <c r="H647" i="1"/>
  <c r="I647" i="1" s="1"/>
  <c r="J647" i="1" s="1"/>
  <c r="H634" i="1"/>
  <c r="I634" i="1" s="1"/>
  <c r="J634" i="1" s="1"/>
  <c r="H597" i="1"/>
  <c r="I597" i="1" s="1"/>
  <c r="J597" i="1" s="1"/>
  <c r="H596" i="1"/>
  <c r="I596" i="1" s="1"/>
  <c r="J596" i="1" s="1"/>
  <c r="H595" i="1"/>
  <c r="I595" i="1" s="1"/>
  <c r="J595" i="1" s="1"/>
  <c r="H594" i="1"/>
  <c r="I594" i="1" s="1"/>
  <c r="J594" i="1" s="1"/>
  <c r="H593" i="1"/>
  <c r="I593" i="1" s="1"/>
  <c r="J593" i="1" s="1"/>
  <c r="H592" i="1"/>
  <c r="I592" i="1" s="1"/>
  <c r="J592" i="1" s="1"/>
  <c r="H591" i="1"/>
  <c r="I591" i="1" s="1"/>
  <c r="J591" i="1" s="1"/>
  <c r="H590" i="1"/>
  <c r="I590" i="1" s="1"/>
  <c r="J590" i="1" s="1"/>
  <c r="H589" i="1"/>
  <c r="I589" i="1" s="1"/>
  <c r="J589" i="1" s="1"/>
  <c r="H576" i="1"/>
  <c r="I576" i="1" s="1"/>
  <c r="J576" i="1" s="1"/>
  <c r="H566" i="1"/>
  <c r="I566" i="1" s="1"/>
  <c r="J566" i="1" s="1"/>
  <c r="H565" i="1"/>
  <c r="I565" i="1" s="1"/>
  <c r="J565" i="1" s="1"/>
  <c r="H564" i="1"/>
  <c r="I564" i="1" s="1"/>
  <c r="J564" i="1" s="1"/>
  <c r="H563" i="1"/>
  <c r="I563" i="1" s="1"/>
  <c r="J563" i="1" s="1"/>
  <c r="H562" i="1"/>
  <c r="I562" i="1" s="1"/>
  <c r="J562" i="1" s="1"/>
  <c r="H561" i="1"/>
  <c r="I561" i="1" s="1"/>
  <c r="J561" i="1" s="1"/>
  <c r="H560" i="1"/>
  <c r="I560" i="1" s="1"/>
  <c r="J560" i="1" s="1"/>
  <c r="H559" i="1"/>
  <c r="I559" i="1" s="1"/>
  <c r="J559" i="1" s="1"/>
  <c r="H558" i="1"/>
  <c r="I558" i="1" s="1"/>
  <c r="J558" i="1" s="1"/>
  <c r="H557" i="1"/>
  <c r="I557" i="1" s="1"/>
  <c r="J557" i="1" s="1"/>
  <c r="H533" i="1"/>
  <c r="I533" i="1" s="1"/>
  <c r="J533" i="1" s="1"/>
  <c r="H532" i="1"/>
  <c r="I532" i="1" s="1"/>
  <c r="J532" i="1" s="1"/>
  <c r="H531" i="1"/>
  <c r="I531" i="1" s="1"/>
  <c r="J531" i="1" s="1"/>
  <c r="H530" i="1"/>
  <c r="I530" i="1" s="1"/>
  <c r="J530" i="1" s="1"/>
  <c r="H529" i="1"/>
  <c r="I529" i="1" s="1"/>
  <c r="J529" i="1" s="1"/>
  <c r="H528" i="1"/>
  <c r="I528" i="1" s="1"/>
  <c r="J528" i="1" s="1"/>
  <c r="H527" i="1"/>
  <c r="I527" i="1" s="1"/>
  <c r="J527" i="1" s="1"/>
  <c r="H526" i="1"/>
  <c r="I526" i="1" s="1"/>
  <c r="J526" i="1" s="1"/>
  <c r="H525" i="1"/>
  <c r="I525" i="1" s="1"/>
  <c r="J525" i="1" s="1"/>
  <c r="H455" i="1"/>
  <c r="I455" i="1" s="1"/>
  <c r="J455" i="1" s="1"/>
  <c r="H454" i="1"/>
  <c r="I454" i="1" s="1"/>
  <c r="J454" i="1" s="1"/>
  <c r="H453" i="1"/>
  <c r="I453" i="1" s="1"/>
  <c r="J453" i="1" s="1"/>
  <c r="H452" i="1"/>
  <c r="I452" i="1" s="1"/>
  <c r="J452" i="1" s="1"/>
  <c r="H451" i="1"/>
  <c r="I451" i="1" s="1"/>
  <c r="J451" i="1" s="1"/>
  <c r="H450" i="1"/>
  <c r="I450" i="1" s="1"/>
  <c r="J450" i="1" s="1"/>
  <c r="H449" i="1"/>
  <c r="I449" i="1" s="1"/>
  <c r="J449" i="1" s="1"/>
  <c r="H448" i="1"/>
  <c r="I448" i="1" s="1"/>
  <c r="J448" i="1" s="1"/>
  <c r="H447" i="1"/>
  <c r="I447" i="1" s="1"/>
  <c r="J447" i="1" s="1"/>
  <c r="H383" i="1"/>
  <c r="I383" i="1" s="1"/>
  <c r="J383" i="1" s="1"/>
  <c r="H382" i="1"/>
  <c r="I382" i="1" s="1"/>
  <c r="J382" i="1" s="1"/>
  <c r="H381" i="1"/>
  <c r="I381" i="1" s="1"/>
  <c r="J381" i="1" s="1"/>
  <c r="H380" i="1"/>
  <c r="I380" i="1" s="1"/>
  <c r="J380" i="1" s="1"/>
  <c r="H379" i="1"/>
  <c r="I379" i="1" s="1"/>
  <c r="J379" i="1" s="1"/>
  <c r="H378" i="1"/>
  <c r="I378" i="1" s="1"/>
  <c r="J378" i="1" s="1"/>
  <c r="H377" i="1"/>
  <c r="I377" i="1" s="1"/>
  <c r="J377" i="1" s="1"/>
  <c r="H376" i="1"/>
  <c r="I376" i="1" s="1"/>
  <c r="J376" i="1" s="1"/>
  <c r="H375" i="1"/>
  <c r="I375" i="1" s="1"/>
  <c r="J375" i="1" s="1"/>
  <c r="H331" i="1"/>
  <c r="I331" i="1" s="1"/>
  <c r="J331" i="1" s="1"/>
  <c r="H330" i="1"/>
  <c r="I330" i="1" s="1"/>
  <c r="J330" i="1" s="1"/>
  <c r="H329" i="1"/>
  <c r="I329" i="1" s="1"/>
  <c r="J329" i="1" s="1"/>
  <c r="H328" i="1"/>
  <c r="I328" i="1" s="1"/>
  <c r="J328" i="1" s="1"/>
  <c r="H327" i="1"/>
  <c r="I327" i="1" s="1"/>
  <c r="J327" i="1" s="1"/>
  <c r="H326" i="1"/>
  <c r="I326" i="1" s="1"/>
  <c r="J326" i="1" s="1"/>
  <c r="H325" i="1"/>
  <c r="I325" i="1" s="1"/>
  <c r="J325" i="1" s="1"/>
  <c r="H324" i="1"/>
  <c r="I324" i="1" s="1"/>
  <c r="J324" i="1" s="1"/>
  <c r="H323" i="1"/>
  <c r="I323" i="1" s="1"/>
  <c r="J323" i="1" s="1"/>
  <c r="H322" i="1"/>
  <c r="I322" i="1" s="1"/>
  <c r="J322" i="1" s="1"/>
  <c r="H280" i="1"/>
  <c r="I280" i="1" s="1"/>
  <c r="J280" i="1" s="1"/>
  <c r="H279" i="1"/>
  <c r="I279" i="1" s="1"/>
  <c r="J279" i="1" s="1"/>
  <c r="H271" i="1"/>
  <c r="I271" i="1" s="1"/>
  <c r="J271" i="1" s="1"/>
  <c r="H270" i="1"/>
  <c r="I270" i="1" s="1"/>
  <c r="J270" i="1" s="1"/>
  <c r="H269" i="1"/>
  <c r="I269" i="1" s="1"/>
  <c r="J269" i="1" s="1"/>
  <c r="H268" i="1"/>
  <c r="I268" i="1" s="1"/>
  <c r="J268" i="1" s="1"/>
  <c r="H236" i="1"/>
  <c r="I236" i="1" s="1"/>
  <c r="J236" i="1" s="1"/>
  <c r="H235" i="1"/>
  <c r="I235" i="1" s="1"/>
  <c r="J235" i="1" s="1"/>
  <c r="H234" i="1"/>
  <c r="I234" i="1" s="1"/>
  <c r="J234" i="1" s="1"/>
  <c r="H233" i="1"/>
  <c r="I233" i="1" s="1"/>
  <c r="J233" i="1" s="1"/>
  <c r="H232" i="1"/>
  <c r="I232" i="1" s="1"/>
  <c r="J232" i="1" s="1"/>
  <c r="H231" i="1"/>
  <c r="I231" i="1" s="1"/>
  <c r="J231" i="1" s="1"/>
  <c r="H230" i="1"/>
  <c r="I230" i="1" s="1"/>
  <c r="J230" i="1" s="1"/>
  <c r="H229" i="1"/>
  <c r="I229" i="1" s="1"/>
  <c r="J229" i="1" s="1"/>
  <c r="H174" i="1"/>
  <c r="I174" i="1" s="1"/>
  <c r="J174" i="1" s="1"/>
  <c r="H173" i="1"/>
  <c r="I173" i="1" s="1"/>
  <c r="J173" i="1" s="1"/>
  <c r="H172" i="1"/>
  <c r="I172" i="1" s="1"/>
  <c r="J172" i="1" s="1"/>
  <c r="H171" i="1"/>
  <c r="I171" i="1" s="1"/>
  <c r="J171" i="1" s="1"/>
  <c r="H170" i="1"/>
  <c r="I170" i="1" s="1"/>
  <c r="J170" i="1" s="1"/>
  <c r="H169" i="1"/>
  <c r="I169" i="1" s="1"/>
  <c r="J169" i="1" s="1"/>
  <c r="H168" i="1"/>
  <c r="I168" i="1" s="1"/>
  <c r="J168" i="1" s="1"/>
  <c r="H142" i="1"/>
  <c r="I142" i="1" s="1"/>
  <c r="J142" i="1" s="1"/>
  <c r="H141" i="1"/>
  <c r="I141" i="1" s="1"/>
  <c r="J141" i="1" s="1"/>
  <c r="H140" i="1"/>
  <c r="I140" i="1" s="1"/>
  <c r="J140" i="1" s="1"/>
  <c r="H139" i="1"/>
  <c r="I139" i="1" s="1"/>
  <c r="J139" i="1" s="1"/>
  <c r="H138" i="1"/>
  <c r="I138" i="1" s="1"/>
  <c r="J138" i="1" s="1"/>
  <c r="H137" i="1"/>
  <c r="I137" i="1" s="1"/>
  <c r="J137" i="1" s="1"/>
  <c r="H136" i="1"/>
  <c r="I136" i="1" s="1"/>
  <c r="J136" i="1" s="1"/>
  <c r="H135" i="1"/>
  <c r="I135" i="1" s="1"/>
  <c r="J135" i="1" s="1"/>
  <c r="H134" i="1"/>
  <c r="I134" i="1" s="1"/>
  <c r="J134" i="1" s="1"/>
  <c r="H133" i="1"/>
  <c r="I133" i="1" s="1"/>
  <c r="J133" i="1" s="1"/>
  <c r="H132" i="1"/>
  <c r="I132" i="1" s="1"/>
  <c r="J132" i="1" s="1"/>
  <c r="H131" i="1"/>
  <c r="I131" i="1" s="1"/>
  <c r="J131" i="1" s="1"/>
  <c r="H130" i="1"/>
  <c r="I130" i="1" s="1"/>
  <c r="J130" i="1" s="1"/>
  <c r="H92" i="1"/>
  <c r="I92" i="1" s="1"/>
  <c r="J92" i="1" s="1"/>
  <c r="H91" i="1"/>
  <c r="I91" i="1" s="1"/>
  <c r="J91" i="1" s="1"/>
  <c r="H367" i="1"/>
  <c r="I367" i="1" s="1"/>
  <c r="J367" i="1" s="1"/>
  <c r="H371" i="1"/>
  <c r="I371" i="1" s="1"/>
  <c r="J371" i="1" s="1"/>
  <c r="H4" i="1"/>
  <c r="D206" i="3" l="1"/>
  <c r="C206" i="3" s="1"/>
  <c r="B426" i="3"/>
  <c r="B286" i="3"/>
  <c r="B301" i="3"/>
  <c r="D284" i="3"/>
  <c r="C284" i="3" s="1"/>
  <c r="D97" i="3"/>
  <c r="C97" i="3" s="1"/>
  <c r="D285" i="3"/>
  <c r="C285" i="3" s="1"/>
  <c r="B503" i="3"/>
  <c r="B295" i="3"/>
  <c r="B495" i="3"/>
  <c r="D3" i="3"/>
  <c r="C3" i="3" s="1"/>
  <c r="D367" i="3"/>
  <c r="C367" i="3" s="1"/>
  <c r="D432" i="3"/>
  <c r="C432" i="3" s="1"/>
  <c r="D295" i="3"/>
  <c r="C295" i="3" s="1"/>
  <c r="D212" i="3"/>
  <c r="B106" i="3"/>
  <c r="D490" i="3"/>
  <c r="C490" i="3" s="1"/>
  <c r="D373" i="3"/>
  <c r="C373" i="3" s="1"/>
  <c r="B104" i="3"/>
  <c r="D106" i="3"/>
  <c r="C106" i="3" s="1"/>
  <c r="B497" i="3"/>
  <c r="D99" i="3"/>
  <c r="C99" i="3" s="1"/>
  <c r="B214" i="3"/>
  <c r="B428" i="3"/>
  <c r="B211" i="3"/>
  <c r="D288" i="3"/>
  <c r="C288" i="3" s="1"/>
  <c r="B489" i="3"/>
  <c r="B494" i="3"/>
  <c r="B488" i="3"/>
  <c r="B432" i="3"/>
  <c r="D95" i="3"/>
  <c r="C95" i="3" s="1"/>
  <c r="D427" i="3"/>
  <c r="D94" i="3"/>
  <c r="C94" i="3" s="1"/>
  <c r="B425" i="3"/>
  <c r="D372" i="3"/>
  <c r="C372" i="3" s="1"/>
  <c r="D204" i="3"/>
  <c r="C204" i="3" s="1"/>
  <c r="B98" i="3"/>
  <c r="D297" i="3"/>
  <c r="C297" i="3" s="1"/>
  <c r="B292" i="3"/>
  <c r="D371" i="3"/>
  <c r="C371" i="3" s="1"/>
  <c r="B296" i="3"/>
  <c r="B96" i="3"/>
  <c r="B491" i="3"/>
  <c r="D414" i="3"/>
  <c r="C414" i="3" s="1"/>
  <c r="D208" i="3"/>
  <c r="D442" i="3"/>
  <c r="C442" i="3" s="1"/>
  <c r="D299" i="3"/>
  <c r="C299" i="3" s="1"/>
  <c r="B103" i="3"/>
  <c r="D504" i="3"/>
  <c r="B370" i="3"/>
  <c r="D209" i="3"/>
  <c r="B506" i="3"/>
  <c r="D290" i="3"/>
  <c r="C290" i="3" s="1"/>
  <c r="D440" i="3"/>
  <c r="C440" i="3" s="1"/>
  <c r="D96" i="3"/>
  <c r="C96" i="3" s="1"/>
  <c r="B368" i="3"/>
  <c r="D425" i="3"/>
  <c r="C425" i="3" s="1"/>
  <c r="D104" i="3"/>
  <c r="C104" i="3" s="1"/>
  <c r="D426" i="3"/>
  <c r="C426" i="3" s="1"/>
  <c r="B417" i="3"/>
  <c r="D433" i="3"/>
  <c r="C433" i="3" s="1"/>
  <c r="D434" i="3"/>
  <c r="C434" i="3" s="1"/>
  <c r="D301" i="3"/>
  <c r="C301" i="3" s="1"/>
  <c r="B108" i="3"/>
  <c r="B7" i="3"/>
  <c r="B203" i="3"/>
  <c r="B102" i="3"/>
  <c r="D423" i="3"/>
  <c r="B288" i="3"/>
  <c r="D415" i="3"/>
  <c r="C415" i="3" s="1"/>
  <c r="B431" i="3"/>
  <c r="B97" i="3"/>
  <c r="D497" i="3"/>
  <c r="C497" i="3" s="1"/>
  <c r="B442" i="3"/>
  <c r="B202" i="3"/>
  <c r="B201" i="3"/>
  <c r="B435" i="3"/>
  <c r="B107" i="3"/>
  <c r="D302" i="3"/>
  <c r="C302" i="3" s="1"/>
  <c r="D210" i="3"/>
  <c r="D487" i="3"/>
  <c r="D503" i="3"/>
  <c r="C503" i="3" s="1"/>
  <c r="B208" i="3"/>
  <c r="B496" i="3"/>
  <c r="B371" i="3"/>
  <c r="B216" i="3"/>
  <c r="B291" i="3"/>
  <c r="D283" i="3"/>
  <c r="C283" i="3" s="1"/>
  <c r="D214" i="3"/>
  <c r="B436" i="3"/>
  <c r="B294" i="3"/>
  <c r="B419" i="3"/>
  <c r="B427" i="3"/>
  <c r="B283" i="3"/>
  <c r="B293" i="3"/>
  <c r="D507" i="3"/>
  <c r="C507" i="3" s="1"/>
  <c r="D291" i="3"/>
  <c r="C291" i="3" s="1"/>
  <c r="B422" i="3"/>
  <c r="B499" i="3"/>
  <c r="B372" i="3"/>
  <c r="B284" i="3"/>
  <c r="B213" i="3"/>
  <c r="B487" i="3"/>
  <c r="D286" i="3"/>
  <c r="B209" i="3"/>
  <c r="D506" i="3"/>
  <c r="C506" i="3" s="1"/>
  <c r="B210" i="3"/>
  <c r="D419" i="3"/>
  <c r="C419" i="3" s="1"/>
  <c r="D215" i="3"/>
  <c r="D505" i="3"/>
  <c r="C505" i="3" s="1"/>
  <c r="B285" i="3"/>
  <c r="B99" i="3"/>
  <c r="B439" i="3"/>
  <c r="B433" i="3"/>
  <c r="D375" i="3"/>
  <c r="C375" i="3" s="1"/>
  <c r="D492" i="3"/>
  <c r="C492" i="3" s="1"/>
  <c r="D292" i="3"/>
  <c r="B215" i="3"/>
  <c r="B414" i="3"/>
  <c r="D93" i="3"/>
  <c r="C93" i="3" s="1"/>
  <c r="B373" i="3"/>
  <c r="D98" i="3"/>
  <c r="C98" i="3" s="1"/>
  <c r="B502" i="3"/>
  <c r="B437" i="3"/>
  <c r="B498" i="3"/>
  <c r="D441" i="3"/>
  <c r="C441" i="3" s="1"/>
  <c r="D424" i="3"/>
  <c r="C424" i="3" s="1"/>
  <c r="B299" i="3"/>
  <c r="D370" i="3"/>
  <c r="C370" i="3" s="1"/>
  <c r="D437" i="3"/>
  <c r="C437" i="3" s="1"/>
  <c r="D202" i="3"/>
  <c r="C202" i="3" s="1"/>
  <c r="B297" i="3"/>
  <c r="D287" i="3"/>
  <c r="C287" i="3" s="1"/>
  <c r="D421" i="3"/>
  <c r="C421" i="3" s="1"/>
  <c r="D211" i="3"/>
  <c r="B430" i="3"/>
  <c r="B486" i="3"/>
  <c r="B420" i="3"/>
  <c r="D491" i="3"/>
  <c r="C491" i="3" s="1"/>
  <c r="D416" i="3"/>
  <c r="C416" i="3" s="1"/>
  <c r="B493" i="3"/>
  <c r="B109" i="3"/>
  <c r="D102" i="3"/>
  <c r="C102" i="3" s="1"/>
  <c r="B367" i="3"/>
  <c r="D216" i="3"/>
  <c r="D486" i="3"/>
  <c r="D436" i="3"/>
  <c r="C436" i="3" s="1"/>
  <c r="B423" i="3"/>
  <c r="C423" i="3" s="1"/>
  <c r="D300" i="3"/>
  <c r="C300" i="3" s="1"/>
  <c r="D498" i="3"/>
  <c r="C498" i="3" s="1"/>
  <c r="D502" i="3"/>
  <c r="D417" i="3"/>
  <c r="C417" i="3" s="1"/>
  <c r="D418" i="3"/>
  <c r="C418" i="3" s="1"/>
  <c r="D428" i="3"/>
  <c r="C428" i="3" s="1"/>
  <c r="B441" i="3"/>
  <c r="D374" i="3"/>
  <c r="B438" i="3"/>
  <c r="D493" i="3"/>
  <c r="C493" i="3" s="1"/>
  <c r="D435" i="3"/>
  <c r="C435" i="3" s="1"/>
  <c r="D205" i="3"/>
  <c r="C205" i="3" s="1"/>
  <c r="B424" i="3"/>
  <c r="B501" i="3"/>
  <c r="B374" i="3"/>
  <c r="D298" i="3"/>
  <c r="C298" i="3" s="1"/>
  <c r="B375" i="3"/>
  <c r="D100" i="3"/>
  <c r="C100" i="3" s="1"/>
  <c r="B504" i="3"/>
  <c r="B212" i="3"/>
  <c r="D430" i="3"/>
  <c r="C430" i="3" s="1"/>
  <c r="B204" i="3"/>
  <c r="D422" i="3"/>
  <c r="C422" i="3" s="1"/>
  <c r="D101" i="3"/>
  <c r="C101" i="3" s="1"/>
  <c r="D105" i="3"/>
  <c r="C105" i="3" s="1"/>
  <c r="D429" i="3"/>
  <c r="C429" i="3" s="1"/>
  <c r="B507" i="3"/>
  <c r="B287" i="3"/>
  <c r="B300" i="3"/>
  <c r="B105" i="3"/>
  <c r="D494" i="3"/>
  <c r="C494" i="3" s="1"/>
  <c r="D294" i="3"/>
  <c r="C294" i="3" s="1"/>
  <c r="B93" i="3"/>
  <c r="D203" i="3"/>
  <c r="B94" i="3"/>
  <c r="B3" i="3"/>
  <c r="D107" i="3"/>
  <c r="C107" i="3" s="1"/>
  <c r="B421" i="3"/>
  <c r="D499" i="3"/>
  <c r="D420" i="3"/>
  <c r="C420" i="3" s="1"/>
  <c r="B492" i="3"/>
  <c r="D201" i="3"/>
  <c r="B490" i="3"/>
  <c r="D289" i="3"/>
  <c r="C289" i="3" s="1"/>
  <c r="B440" i="3"/>
  <c r="D495" i="3"/>
  <c r="C495" i="3" s="1"/>
  <c r="B205" i="3"/>
  <c r="D496" i="3"/>
  <c r="C496" i="3" s="1"/>
  <c r="D296" i="3"/>
  <c r="C296" i="3" s="1"/>
  <c r="B95" i="3"/>
  <c r="D109" i="3"/>
  <c r="C109" i="3" s="1"/>
  <c r="D500" i="3"/>
  <c r="D293" i="3"/>
  <c r="C293" i="3" s="1"/>
  <c r="B101" i="3"/>
  <c r="B434" i="3"/>
  <c r="B206" i="3"/>
  <c r="B500" i="3"/>
  <c r="D207" i="3"/>
  <c r="C207" i="3" s="1"/>
  <c r="D501" i="3"/>
  <c r="D488" i="3"/>
  <c r="C488" i="3" s="1"/>
  <c r="D368" i="3"/>
  <c r="C368" i="3" s="1"/>
  <c r="D431" i="3"/>
  <c r="C431" i="3" s="1"/>
  <c r="B415" i="3"/>
  <c r="B289" i="3"/>
  <c r="B505" i="3"/>
  <c r="B290" i="3"/>
  <c r="D108" i="3"/>
  <c r="C108" i="3" s="1"/>
  <c r="B429" i="3"/>
  <c r="B369" i="3"/>
  <c r="D438" i="3"/>
  <c r="C438" i="3" s="1"/>
  <c r="B418" i="3"/>
  <c r="D439" i="3"/>
  <c r="C439" i="3" s="1"/>
  <c r="B298" i="3"/>
  <c r="B416" i="3"/>
  <c r="K9" i="1"/>
  <c r="B282" i="3"/>
  <c r="B280" i="3"/>
  <c r="B92" i="3"/>
  <c r="B90" i="3"/>
  <c r="B88" i="3"/>
  <c r="B86" i="3"/>
  <c r="B84" i="3"/>
  <c r="B281" i="3"/>
  <c r="B89" i="3"/>
  <c r="B85" i="3"/>
  <c r="D281" i="3"/>
  <c r="C281" i="3" s="1"/>
  <c r="D91" i="3"/>
  <c r="D89" i="3"/>
  <c r="D87" i="3"/>
  <c r="C87" i="3" s="1"/>
  <c r="D85" i="3"/>
  <c r="C85" i="3" s="1"/>
  <c r="B91" i="3"/>
  <c r="B87" i="3"/>
  <c r="D90" i="3"/>
  <c r="D282" i="3"/>
  <c r="D88" i="3"/>
  <c r="D92" i="3"/>
  <c r="C92" i="3" s="1"/>
  <c r="D84" i="3"/>
  <c r="D280" i="3"/>
  <c r="C280" i="3" s="1"/>
  <c r="D86" i="3"/>
  <c r="C86" i="3" s="1"/>
  <c r="B485" i="3"/>
  <c r="B483" i="3"/>
  <c r="B481" i="3"/>
  <c r="D479" i="3"/>
  <c r="B478" i="3"/>
  <c r="B476" i="3"/>
  <c r="B474" i="3"/>
  <c r="D470" i="3"/>
  <c r="D468" i="3"/>
  <c r="D466" i="3"/>
  <c r="D464" i="3"/>
  <c r="D462" i="3"/>
  <c r="D460" i="3"/>
  <c r="D458" i="3"/>
  <c r="D456" i="3"/>
  <c r="D454" i="3"/>
  <c r="D452" i="3"/>
  <c r="D450" i="3"/>
  <c r="D448" i="3"/>
  <c r="B484" i="3"/>
  <c r="D481" i="3"/>
  <c r="C481" i="3" s="1"/>
  <c r="B479" i="3"/>
  <c r="B477" i="3"/>
  <c r="D474" i="3"/>
  <c r="C474" i="3" s="1"/>
  <c r="B472" i="3"/>
  <c r="D469" i="3"/>
  <c r="B467" i="3"/>
  <c r="B464" i="3"/>
  <c r="D461" i="3"/>
  <c r="B459" i="3"/>
  <c r="B456" i="3"/>
  <c r="D453" i="3"/>
  <c r="B451" i="3"/>
  <c r="B448" i="3"/>
  <c r="D411" i="3"/>
  <c r="C411" i="3" s="1"/>
  <c r="D409" i="3"/>
  <c r="B408" i="3"/>
  <c r="B406" i="3"/>
  <c r="B404" i="3"/>
  <c r="B402" i="3"/>
  <c r="B400" i="3"/>
  <c r="B398" i="3"/>
  <c r="B396" i="3"/>
  <c r="B394" i="3"/>
  <c r="B392" i="3"/>
  <c r="B390" i="3"/>
  <c r="B388" i="3"/>
  <c r="B386" i="3"/>
  <c r="B384" i="3"/>
  <c r="B382" i="3"/>
  <c r="B380" i="3"/>
  <c r="D483" i="3"/>
  <c r="D480" i="3"/>
  <c r="D478" i="3"/>
  <c r="C478" i="3" s="1"/>
  <c r="D476" i="3"/>
  <c r="D473" i="3"/>
  <c r="D471" i="3"/>
  <c r="B469" i="3"/>
  <c r="B466" i="3"/>
  <c r="D463" i="3"/>
  <c r="B461" i="3"/>
  <c r="B458" i="3"/>
  <c r="D455" i="3"/>
  <c r="B453" i="3"/>
  <c r="B450" i="3"/>
  <c r="D447" i="3"/>
  <c r="B413" i="3"/>
  <c r="B411" i="3"/>
  <c r="D407" i="3"/>
  <c r="D405" i="3"/>
  <c r="D403" i="3"/>
  <c r="D401" i="3"/>
  <c r="D399" i="3"/>
  <c r="D397" i="3"/>
  <c r="D395" i="3"/>
  <c r="D393" i="3"/>
  <c r="D391" i="3"/>
  <c r="D389" i="3"/>
  <c r="D387" i="3"/>
  <c r="D385" i="3"/>
  <c r="D383" i="3"/>
  <c r="D381" i="3"/>
  <c r="B482" i="3"/>
  <c r="D477" i="3"/>
  <c r="D472" i="3"/>
  <c r="D467" i="3"/>
  <c r="B462" i="3"/>
  <c r="B457" i="3"/>
  <c r="D451" i="3"/>
  <c r="B412" i="3"/>
  <c r="D408" i="3"/>
  <c r="D404" i="3"/>
  <c r="D400" i="3"/>
  <c r="D396" i="3"/>
  <c r="D392" i="3"/>
  <c r="D388" i="3"/>
  <c r="D384" i="3"/>
  <c r="D380" i="3"/>
  <c r="D365" i="3"/>
  <c r="D363" i="3"/>
  <c r="B362" i="3"/>
  <c r="D358" i="3"/>
  <c r="D356" i="3"/>
  <c r="C356" i="3" s="1"/>
  <c r="D354" i="3"/>
  <c r="B353" i="3"/>
  <c r="D351" i="3"/>
  <c r="C351" i="3" s="1"/>
  <c r="D349" i="3"/>
  <c r="C349" i="3" s="1"/>
  <c r="D347" i="3"/>
  <c r="C347" i="3" s="1"/>
  <c r="B346" i="3"/>
  <c r="D342" i="3"/>
  <c r="D340" i="3"/>
  <c r="D338" i="3"/>
  <c r="D336" i="3"/>
  <c r="D334" i="3"/>
  <c r="D332" i="3"/>
  <c r="D330" i="3"/>
  <c r="D328" i="3"/>
  <c r="D326" i="3"/>
  <c r="D324" i="3"/>
  <c r="D322" i="3"/>
  <c r="D320" i="3"/>
  <c r="D318" i="3"/>
  <c r="D316" i="3"/>
  <c r="D314" i="3"/>
  <c r="D312" i="3"/>
  <c r="D310" i="3"/>
  <c r="D308" i="3"/>
  <c r="B279" i="3"/>
  <c r="B277" i="3"/>
  <c r="D275" i="3"/>
  <c r="C275" i="3" s="1"/>
  <c r="D273" i="3"/>
  <c r="B272" i="3"/>
  <c r="B270" i="3"/>
  <c r="D266" i="3"/>
  <c r="D264" i="3"/>
  <c r="B263" i="3"/>
  <c r="B261" i="3"/>
  <c r="D259" i="3"/>
  <c r="D257" i="3"/>
  <c r="B256" i="3"/>
  <c r="B254" i="3"/>
  <c r="D250" i="3"/>
  <c r="D248" i="3"/>
  <c r="B247" i="3"/>
  <c r="B245" i="3"/>
  <c r="B243" i="3"/>
  <c r="B241" i="3"/>
  <c r="B239" i="3"/>
  <c r="B237" i="3"/>
  <c r="B235" i="3"/>
  <c r="B233" i="3"/>
  <c r="B231" i="3"/>
  <c r="B229" i="3"/>
  <c r="B227" i="3"/>
  <c r="B225" i="3"/>
  <c r="B223" i="3"/>
  <c r="B221" i="3"/>
  <c r="D199" i="3"/>
  <c r="B198" i="3"/>
  <c r="D194" i="3"/>
  <c r="B193" i="3"/>
  <c r="B191" i="3"/>
  <c r="B189" i="3"/>
  <c r="D185" i="3"/>
  <c r="D183" i="3"/>
  <c r="B182" i="3"/>
  <c r="B180" i="3"/>
  <c r="B178" i="3"/>
  <c r="B176" i="3"/>
  <c r="D174" i="3"/>
  <c r="D172" i="3"/>
  <c r="B171" i="3"/>
  <c r="B169" i="3"/>
  <c r="D165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34" i="3"/>
  <c r="B132" i="3"/>
  <c r="B130" i="3"/>
  <c r="B128" i="3"/>
  <c r="B126" i="3"/>
  <c r="B475" i="3"/>
  <c r="B468" i="3"/>
  <c r="B460" i="3"/>
  <c r="B454" i="3"/>
  <c r="B447" i="3"/>
  <c r="D412" i="3"/>
  <c r="B407" i="3"/>
  <c r="D402" i="3"/>
  <c r="B397" i="3"/>
  <c r="B391" i="3"/>
  <c r="D386" i="3"/>
  <c r="B381" i="3"/>
  <c r="D364" i="3"/>
  <c r="B360" i="3"/>
  <c r="D357" i="3"/>
  <c r="B355" i="3"/>
  <c r="D352" i="3"/>
  <c r="C352" i="3" s="1"/>
  <c r="D350" i="3"/>
  <c r="B348" i="3"/>
  <c r="D345" i="3"/>
  <c r="D343" i="3"/>
  <c r="B341" i="3"/>
  <c r="B338" i="3"/>
  <c r="D335" i="3"/>
  <c r="B333" i="3"/>
  <c r="B330" i="3"/>
  <c r="D327" i="3"/>
  <c r="B325" i="3"/>
  <c r="B322" i="3"/>
  <c r="D319" i="3"/>
  <c r="B317" i="3"/>
  <c r="B314" i="3"/>
  <c r="D311" i="3"/>
  <c r="B309" i="3"/>
  <c r="D279" i="3"/>
  <c r="D276" i="3"/>
  <c r="D274" i="3"/>
  <c r="D269" i="3"/>
  <c r="C269" i="3" s="1"/>
  <c r="D267" i="3"/>
  <c r="C267" i="3" s="1"/>
  <c r="B265" i="3"/>
  <c r="D262" i="3"/>
  <c r="B258" i="3"/>
  <c r="D255" i="3"/>
  <c r="B253" i="3"/>
  <c r="B251" i="3"/>
  <c r="B246" i="3"/>
  <c r="D243" i="3"/>
  <c r="D240" i="3"/>
  <c r="B238" i="3"/>
  <c r="D235" i="3"/>
  <c r="D482" i="3"/>
  <c r="C482" i="3" s="1"/>
  <c r="B473" i="3"/>
  <c r="B465" i="3"/>
  <c r="B455" i="3"/>
  <c r="B409" i="3"/>
  <c r="B401" i="3"/>
  <c r="D394" i="3"/>
  <c r="B387" i="3"/>
  <c r="B365" i="3"/>
  <c r="D361" i="3"/>
  <c r="C361" i="3" s="1"/>
  <c r="B359" i="3"/>
  <c r="D355" i="3"/>
  <c r="B349" i="3"/>
  <c r="B343" i="3"/>
  <c r="D339" i="3"/>
  <c r="B336" i="3"/>
  <c r="B332" i="3"/>
  <c r="B329" i="3"/>
  <c r="D325" i="3"/>
  <c r="D321" i="3"/>
  <c r="B318" i="3"/>
  <c r="B315" i="3"/>
  <c r="B311" i="3"/>
  <c r="D307" i="3"/>
  <c r="D277" i="3"/>
  <c r="C277" i="3" s="1"/>
  <c r="B274" i="3"/>
  <c r="B271" i="3"/>
  <c r="B268" i="3"/>
  <c r="D261" i="3"/>
  <c r="D258" i="3"/>
  <c r="B255" i="3"/>
  <c r="B252" i="3"/>
  <c r="B249" i="3"/>
  <c r="D245" i="3"/>
  <c r="B242" i="3"/>
  <c r="D238" i="3"/>
  <c r="D234" i="3"/>
  <c r="B232" i="3"/>
  <c r="D229" i="3"/>
  <c r="D226" i="3"/>
  <c r="B224" i="3"/>
  <c r="D221" i="3"/>
  <c r="D200" i="3"/>
  <c r="D198" i="3"/>
  <c r="B196" i="3"/>
  <c r="D193" i="3"/>
  <c r="D191" i="3"/>
  <c r="D188" i="3"/>
  <c r="D186" i="3"/>
  <c r="B184" i="3"/>
  <c r="D181" i="3"/>
  <c r="B179" i="3"/>
  <c r="D176" i="3"/>
  <c r="B174" i="3"/>
  <c r="B172" i="3"/>
  <c r="D169" i="3"/>
  <c r="B167" i="3"/>
  <c r="D164" i="3"/>
  <c r="D162" i="3"/>
  <c r="D159" i="3"/>
  <c r="B157" i="3"/>
  <c r="D154" i="3"/>
  <c r="D151" i="3"/>
  <c r="B149" i="3"/>
  <c r="D146" i="3"/>
  <c r="D143" i="3"/>
  <c r="B141" i="3"/>
  <c r="D138" i="3"/>
  <c r="D135" i="3"/>
  <c r="B133" i="3"/>
  <c r="D130" i="3"/>
  <c r="D127" i="3"/>
  <c r="B125" i="3"/>
  <c r="B123" i="3"/>
  <c r="B121" i="3"/>
  <c r="B119" i="3"/>
  <c r="B117" i="3"/>
  <c r="B115" i="3"/>
  <c r="D83" i="3"/>
  <c r="D81" i="3"/>
  <c r="B80" i="3"/>
  <c r="B78" i="3"/>
  <c r="D74" i="3"/>
  <c r="C74" i="3" s="1"/>
  <c r="D72" i="3"/>
  <c r="B71" i="3"/>
  <c r="B69" i="3"/>
  <c r="D67" i="3"/>
  <c r="D65" i="3"/>
  <c r="B64" i="3"/>
  <c r="B62" i="3"/>
  <c r="D58" i="3"/>
  <c r="D56" i="3"/>
  <c r="B55" i="3"/>
  <c r="B53" i="3"/>
  <c r="D52" i="3"/>
  <c r="D50" i="3"/>
  <c r="D48" i="3"/>
  <c r="D46" i="3"/>
  <c r="D44" i="3"/>
  <c r="D42" i="3"/>
  <c r="D40" i="3"/>
  <c r="D38" i="3"/>
  <c r="D36" i="3"/>
  <c r="D34" i="3"/>
  <c r="D32" i="3"/>
  <c r="D30" i="3"/>
  <c r="D28" i="3"/>
  <c r="D26" i="3"/>
  <c r="D24" i="3"/>
  <c r="D22" i="3"/>
  <c r="D20" i="3"/>
  <c r="D18" i="3"/>
  <c r="D16" i="3"/>
  <c r="D14" i="3"/>
  <c r="D12" i="3"/>
  <c r="D379" i="3"/>
  <c r="D220" i="3"/>
  <c r="D11" i="3"/>
  <c r="B480" i="3"/>
  <c r="B471" i="3"/>
  <c r="B463" i="3"/>
  <c r="B452" i="3"/>
  <c r="D413" i="3"/>
  <c r="C413" i="3" s="1"/>
  <c r="D406" i="3"/>
  <c r="B399" i="3"/>
  <c r="B393" i="3"/>
  <c r="B385" i="3"/>
  <c r="B364" i="3"/>
  <c r="B361" i="3"/>
  <c r="B358" i="3"/>
  <c r="B352" i="3"/>
  <c r="D348" i="3"/>
  <c r="C348" i="3" s="1"/>
  <c r="B345" i="3"/>
  <c r="B342" i="3"/>
  <c r="B339" i="3"/>
  <c r="B335" i="3"/>
  <c r="D331" i="3"/>
  <c r="B328" i="3"/>
  <c r="B324" i="3"/>
  <c r="B321" i="3"/>
  <c r="D317" i="3"/>
  <c r="D313" i="3"/>
  <c r="B310" i="3"/>
  <c r="B307" i="3"/>
  <c r="B273" i="3"/>
  <c r="D270" i="3"/>
  <c r="B267" i="3"/>
  <c r="B264" i="3"/>
  <c r="D260" i="3"/>
  <c r="B257" i="3"/>
  <c r="D254" i="3"/>
  <c r="D251" i="3"/>
  <c r="B248" i="3"/>
  <c r="D244" i="3"/>
  <c r="D241" i="3"/>
  <c r="D237" i="3"/>
  <c r="B234" i="3"/>
  <c r="D231" i="3"/>
  <c r="D228" i="3"/>
  <c r="B226" i="3"/>
  <c r="D223" i="3"/>
  <c r="B200" i="3"/>
  <c r="D197" i="3"/>
  <c r="D195" i="3"/>
  <c r="D190" i="3"/>
  <c r="B188" i="3"/>
  <c r="B186" i="3"/>
  <c r="B181" i="3"/>
  <c r="D178" i="3"/>
  <c r="D175" i="3"/>
  <c r="C175" i="3" s="1"/>
  <c r="D173" i="3"/>
  <c r="D171" i="3"/>
  <c r="D168" i="3"/>
  <c r="D166" i="3"/>
  <c r="D161" i="3"/>
  <c r="B159" i="3"/>
  <c r="D156" i="3"/>
  <c r="D153" i="3"/>
  <c r="B151" i="3"/>
  <c r="D148" i="3"/>
  <c r="D145" i="3"/>
  <c r="B143" i="3"/>
  <c r="D140" i="3"/>
  <c r="D137" i="3"/>
  <c r="B135" i="3"/>
  <c r="D132" i="3"/>
  <c r="D129" i="3"/>
  <c r="B127" i="3"/>
  <c r="D124" i="3"/>
  <c r="D122" i="3"/>
  <c r="D120" i="3"/>
  <c r="D118" i="3"/>
  <c r="D116" i="3"/>
  <c r="D114" i="3"/>
  <c r="B83" i="3"/>
  <c r="B81" i="3"/>
  <c r="D79" i="3"/>
  <c r="D77" i="3"/>
  <c r="C77" i="3" s="1"/>
  <c r="B76" i="3"/>
  <c r="B74" i="3"/>
  <c r="D70" i="3"/>
  <c r="C70" i="3" s="1"/>
  <c r="D68" i="3"/>
  <c r="B67" i="3"/>
  <c r="B65" i="3"/>
  <c r="D63" i="3"/>
  <c r="C63" i="3" s="1"/>
  <c r="D61" i="3"/>
  <c r="B60" i="3"/>
  <c r="B58" i="3"/>
  <c r="D54" i="3"/>
  <c r="C54" i="3" s="1"/>
  <c r="B52" i="3"/>
  <c r="B50" i="3"/>
  <c r="B48" i="3"/>
  <c r="B46" i="3"/>
  <c r="B44" i="3"/>
  <c r="B42" i="3"/>
  <c r="B40" i="3"/>
  <c r="B38" i="3"/>
  <c r="B36" i="3"/>
  <c r="B34" i="3"/>
  <c r="B32" i="3"/>
  <c r="B30" i="3"/>
  <c r="B28" i="3"/>
  <c r="B26" i="3"/>
  <c r="B24" i="3"/>
  <c r="B22" i="3"/>
  <c r="B20" i="3"/>
  <c r="B18" i="3"/>
  <c r="B16" i="3"/>
  <c r="B14" i="3"/>
  <c r="B12" i="3"/>
  <c r="B379" i="3"/>
  <c r="B220" i="3"/>
  <c r="B11" i="3"/>
  <c r="D485" i="3"/>
  <c r="B470" i="3"/>
  <c r="D449" i="3"/>
  <c r="B405" i="3"/>
  <c r="D390" i="3"/>
  <c r="B363" i="3"/>
  <c r="B357" i="3"/>
  <c r="B351" i="3"/>
  <c r="D344" i="3"/>
  <c r="D337" i="3"/>
  <c r="B331" i="3"/>
  <c r="D323" i="3"/>
  <c r="B316" i="3"/>
  <c r="D309" i="3"/>
  <c r="B276" i="3"/>
  <c r="B269" i="3"/>
  <c r="D263" i="3"/>
  <c r="C263" i="3" s="1"/>
  <c r="D256" i="3"/>
  <c r="B250" i="3"/>
  <c r="B244" i="3"/>
  <c r="D236" i="3"/>
  <c r="D230" i="3"/>
  <c r="D225" i="3"/>
  <c r="B195" i="3"/>
  <c r="B190" i="3"/>
  <c r="B185" i="3"/>
  <c r="D180" i="3"/>
  <c r="D170" i="3"/>
  <c r="B166" i="3"/>
  <c r="B161" i="3"/>
  <c r="D155" i="3"/>
  <c r="D150" i="3"/>
  <c r="B145" i="3"/>
  <c r="D139" i="3"/>
  <c r="D134" i="3"/>
  <c r="B129" i="3"/>
  <c r="B124" i="3"/>
  <c r="B120" i="3"/>
  <c r="B116" i="3"/>
  <c r="D82" i="3"/>
  <c r="C82" i="3" s="1"/>
  <c r="B79" i="3"/>
  <c r="D75" i="3"/>
  <c r="B72" i="3"/>
  <c r="D64" i="3"/>
  <c r="C64" i="3" s="1"/>
  <c r="B61" i="3"/>
  <c r="D57" i="3"/>
  <c r="C57" i="3" s="1"/>
  <c r="B54" i="3"/>
  <c r="D51" i="3"/>
  <c r="D47" i="3"/>
  <c r="D43" i="3"/>
  <c r="D39" i="3"/>
  <c r="D35" i="3"/>
  <c r="D31" i="3"/>
  <c r="D27" i="3"/>
  <c r="D23" i="3"/>
  <c r="D19" i="3"/>
  <c r="D15" i="3"/>
  <c r="D446" i="3"/>
  <c r="D113" i="3"/>
  <c r="D484" i="3"/>
  <c r="D465" i="3"/>
  <c r="B449" i="3"/>
  <c r="B403" i="3"/>
  <c r="B389" i="3"/>
  <c r="D362" i="3"/>
  <c r="B356" i="3"/>
  <c r="B350" i="3"/>
  <c r="B344" i="3"/>
  <c r="B337" i="3"/>
  <c r="D329" i="3"/>
  <c r="B323" i="3"/>
  <c r="D315" i="3"/>
  <c r="B308" i="3"/>
  <c r="B275" i="3"/>
  <c r="D268" i="3"/>
  <c r="C268" i="3" s="1"/>
  <c r="B262" i="3"/>
  <c r="D249" i="3"/>
  <c r="D242" i="3"/>
  <c r="B236" i="3"/>
  <c r="B230" i="3"/>
  <c r="D224" i="3"/>
  <c r="B199" i="3"/>
  <c r="B194" i="3"/>
  <c r="D189" i="3"/>
  <c r="D184" i="3"/>
  <c r="D179" i="3"/>
  <c r="B175" i="3"/>
  <c r="B170" i="3"/>
  <c r="B165" i="3"/>
  <c r="D160" i="3"/>
  <c r="B155" i="3"/>
  <c r="D149" i="3"/>
  <c r="D144" i="3"/>
  <c r="B139" i="3"/>
  <c r="D133" i="3"/>
  <c r="D128" i="3"/>
  <c r="D123" i="3"/>
  <c r="D119" i="3"/>
  <c r="D115" i="3"/>
  <c r="B82" i="3"/>
  <c r="D78" i="3"/>
  <c r="B75" i="3"/>
  <c r="D71" i="3"/>
  <c r="C71" i="3" s="1"/>
  <c r="B68" i="3"/>
  <c r="D60" i="3"/>
  <c r="C60" i="3" s="1"/>
  <c r="B57" i="3"/>
  <c r="D53" i="3"/>
  <c r="B51" i="3"/>
  <c r="B47" i="3"/>
  <c r="B43" i="3"/>
  <c r="B39" i="3"/>
  <c r="B35" i="3"/>
  <c r="B31" i="3"/>
  <c r="B27" i="3"/>
  <c r="B23" i="3"/>
  <c r="B19" i="3"/>
  <c r="B15" i="3"/>
  <c r="B446" i="3"/>
  <c r="B113" i="3"/>
  <c r="D459" i="3"/>
  <c r="D410" i="3"/>
  <c r="D398" i="3"/>
  <c r="B383" i="3"/>
  <c r="D366" i="3"/>
  <c r="D360" i="3"/>
  <c r="B354" i="3"/>
  <c r="B347" i="3"/>
  <c r="D341" i="3"/>
  <c r="B334" i="3"/>
  <c r="B327" i="3"/>
  <c r="B320" i="3"/>
  <c r="B313" i="3"/>
  <c r="D278" i="3"/>
  <c r="D272" i="3"/>
  <c r="C272" i="3" s="1"/>
  <c r="B266" i="3"/>
  <c r="B260" i="3"/>
  <c r="D253" i="3"/>
  <c r="D247" i="3"/>
  <c r="B240" i="3"/>
  <c r="D233" i="3"/>
  <c r="B228" i="3"/>
  <c r="D222" i="3"/>
  <c r="B197" i="3"/>
  <c r="D192" i="3"/>
  <c r="D187" i="3"/>
  <c r="B183" i="3"/>
  <c r="D177" i="3"/>
  <c r="B173" i="3"/>
  <c r="B168" i="3"/>
  <c r="D163" i="3"/>
  <c r="D158" i="3"/>
  <c r="B153" i="3"/>
  <c r="D147" i="3"/>
  <c r="D142" i="3"/>
  <c r="B137" i="3"/>
  <c r="D131" i="3"/>
  <c r="D126" i="3"/>
  <c r="B122" i="3"/>
  <c r="B118" i="3"/>
  <c r="B114" i="3"/>
  <c r="D80" i="3"/>
  <c r="B77" i="3"/>
  <c r="D73" i="3"/>
  <c r="B70" i="3"/>
  <c r="D66" i="3"/>
  <c r="B63" i="3"/>
  <c r="D59" i="3"/>
  <c r="B56" i="3"/>
  <c r="D49" i="3"/>
  <c r="D45" i="3"/>
  <c r="D41" i="3"/>
  <c r="D37" i="3"/>
  <c r="D33" i="3"/>
  <c r="D29" i="3"/>
  <c r="D25" i="3"/>
  <c r="D21" i="3"/>
  <c r="D17" i="3"/>
  <c r="D13" i="3"/>
  <c r="D306" i="3"/>
  <c r="D359" i="3"/>
  <c r="D333" i="3"/>
  <c r="D271" i="3"/>
  <c r="C271" i="3" s="1"/>
  <c r="D246" i="3"/>
  <c r="B222" i="3"/>
  <c r="D182" i="3"/>
  <c r="B163" i="3"/>
  <c r="D141" i="3"/>
  <c r="D121" i="3"/>
  <c r="D76" i="3"/>
  <c r="D62" i="3"/>
  <c r="B49" i="3"/>
  <c r="B33" i="3"/>
  <c r="B17" i="3"/>
  <c r="B187" i="3"/>
  <c r="D475" i="3"/>
  <c r="B410" i="3"/>
  <c r="D353" i="3"/>
  <c r="B326" i="3"/>
  <c r="D265" i="3"/>
  <c r="D239" i="3"/>
  <c r="D196" i="3"/>
  <c r="C196" i="3" s="1"/>
  <c r="B177" i="3"/>
  <c r="D157" i="3"/>
  <c r="D136" i="3"/>
  <c r="D117" i="3"/>
  <c r="B73" i="3"/>
  <c r="B59" i="3"/>
  <c r="B45" i="3"/>
  <c r="B29" i="3"/>
  <c r="B13" i="3"/>
  <c r="D457" i="3"/>
  <c r="B395" i="3"/>
  <c r="D346" i="3"/>
  <c r="C346" i="3" s="1"/>
  <c r="B319" i="3"/>
  <c r="B259" i="3"/>
  <c r="D232" i="3"/>
  <c r="B192" i="3"/>
  <c r="D152" i="3"/>
  <c r="B131" i="3"/>
  <c r="D69" i="3"/>
  <c r="D55" i="3"/>
  <c r="B41" i="3"/>
  <c r="B25" i="3"/>
  <c r="B306" i="3"/>
  <c r="D382" i="3"/>
  <c r="B366" i="3"/>
  <c r="B340" i="3"/>
  <c r="B312" i="3"/>
  <c r="B278" i="3"/>
  <c r="D252" i="3"/>
  <c r="D227" i="3"/>
  <c r="D167" i="3"/>
  <c r="B147" i="3"/>
  <c r="D125" i="3"/>
  <c r="B66" i="3"/>
  <c r="B37" i="3"/>
  <c r="B21" i="3"/>
  <c r="K319" i="1"/>
  <c r="K165" i="1"/>
  <c r="K276" i="1"/>
  <c r="B164" i="4"/>
  <c r="K364" i="1"/>
  <c r="K226" i="1"/>
  <c r="K88" i="1"/>
  <c r="I818" i="1"/>
  <c r="J818" i="1" s="1"/>
  <c r="I569" i="1"/>
  <c r="J569" i="1" s="1"/>
  <c r="I573" i="1"/>
  <c r="J573" i="1" s="1"/>
  <c r="I144" i="1"/>
  <c r="J144" i="1" s="1"/>
  <c r="I148" i="1"/>
  <c r="J148" i="1" s="1"/>
  <c r="I283" i="1"/>
  <c r="J283" i="1" s="1"/>
  <c r="I312" i="1"/>
  <c r="J312" i="1" s="1"/>
  <c r="I638" i="1"/>
  <c r="J638" i="1" s="1"/>
  <c r="I642" i="1"/>
  <c r="J642" i="1" s="1"/>
  <c r="I753" i="1"/>
  <c r="J753" i="1" s="1"/>
  <c r="I758" i="1"/>
  <c r="J758" i="1" s="1"/>
  <c r="I827" i="1"/>
  <c r="J827" i="1" s="1"/>
  <c r="I877" i="1"/>
  <c r="J877" i="1" s="1"/>
  <c r="I899" i="1"/>
  <c r="J899" i="1" s="1"/>
  <c r="I903" i="1"/>
  <c r="J903" i="1" s="1"/>
  <c r="I933" i="1"/>
  <c r="J933" i="1" s="1"/>
  <c r="I941" i="1"/>
  <c r="J941" i="1" s="1"/>
  <c r="I983" i="1"/>
  <c r="J983" i="1" s="1"/>
  <c r="I1026" i="1"/>
  <c r="J1026" i="1" s="1"/>
  <c r="I5" i="1"/>
  <c r="I226" i="1"/>
  <c r="I368" i="1"/>
  <c r="I586" i="1"/>
  <c r="I750" i="1"/>
  <c r="J750" i="1" s="1"/>
  <c r="I809" i="1"/>
  <c r="J809" i="1" s="1"/>
  <c r="I813" i="1"/>
  <c r="J813" i="1" s="1"/>
  <c r="I880" i="1"/>
  <c r="J880" i="1" s="1"/>
  <c r="I892" i="1"/>
  <c r="J892" i="1" s="1"/>
  <c r="I936" i="1"/>
  <c r="J936" i="1" s="1"/>
  <c r="I945" i="1"/>
  <c r="J945" i="1" s="1"/>
  <c r="I418" i="1"/>
  <c r="J418" i="1" s="1"/>
  <c r="I414" i="1"/>
  <c r="J414" i="1" s="1"/>
  <c r="I819" i="1"/>
  <c r="J819" i="1" s="1"/>
  <c r="I816" i="1"/>
  <c r="J816" i="1" s="1"/>
  <c r="I820" i="1"/>
  <c r="J820" i="1" s="1"/>
  <c r="I204" i="1"/>
  <c r="J204" i="1" s="1"/>
  <c r="I567" i="1"/>
  <c r="J567" i="1" s="1"/>
  <c r="I571" i="1"/>
  <c r="J571" i="1" s="1"/>
  <c r="I575" i="1"/>
  <c r="J575" i="1" s="1"/>
  <c r="I146" i="1"/>
  <c r="J146" i="1" s="1"/>
  <c r="I150" i="1"/>
  <c r="J150" i="1" s="1"/>
  <c r="I281" i="1"/>
  <c r="J281" i="1" s="1"/>
  <c r="I310" i="1"/>
  <c r="J310" i="1" s="1"/>
  <c r="I570" i="1"/>
  <c r="J570" i="1" s="1"/>
  <c r="I574" i="1"/>
  <c r="J574" i="1" s="1"/>
  <c r="I145" i="1"/>
  <c r="J145" i="1" s="1"/>
  <c r="I149" i="1"/>
  <c r="J149" i="1" s="1"/>
  <c r="I313" i="1"/>
  <c r="J313" i="1" s="1"/>
  <c r="I4" i="1"/>
  <c r="J4" i="1" s="1"/>
  <c r="E509" i="3"/>
  <c r="E444" i="3"/>
  <c r="E111" i="3"/>
  <c r="E5" i="3"/>
  <c r="E9" i="3"/>
  <c r="E218" i="3"/>
  <c r="E377" i="3"/>
  <c r="E304" i="3"/>
  <c r="K5" i="1"/>
  <c r="C457" i="3" l="1"/>
  <c r="C427" i="3"/>
  <c r="C449" i="3"/>
  <c r="C393" i="3"/>
  <c r="C390" i="3"/>
  <c r="C402" i="3"/>
  <c r="C396" i="3"/>
  <c r="C389" i="3"/>
  <c r="C397" i="3"/>
  <c r="C401" i="3"/>
  <c r="C398" i="3"/>
  <c r="C394" i="3"/>
  <c r="C392" i="3"/>
  <c r="C395" i="3"/>
  <c r="C386" i="3"/>
  <c r="C382" i="3"/>
  <c r="C388" i="3"/>
  <c r="C384" i="3"/>
  <c r="C380" i="3"/>
  <c r="C385" i="3"/>
  <c r="C381" i="3"/>
  <c r="C387" i="3"/>
  <c r="C383" i="3"/>
  <c r="C379" i="3"/>
  <c r="C400" i="3"/>
  <c r="C391" i="3"/>
  <c r="C399" i="3"/>
  <c r="C465" i="3"/>
  <c r="C459" i="3"/>
  <c r="C410" i="3"/>
  <c r="C463" i="3"/>
  <c r="C454" i="3"/>
  <c r="C462" i="3"/>
  <c r="C455" i="3"/>
  <c r="C461" i="3"/>
  <c r="C448" i="3"/>
  <c r="C456" i="3"/>
  <c r="C464" i="3"/>
  <c r="C451" i="3"/>
  <c r="C447" i="3"/>
  <c r="C453" i="3"/>
  <c r="C450" i="3"/>
  <c r="C458" i="3"/>
  <c r="C446" i="3"/>
  <c r="C452" i="3"/>
  <c r="C460" i="3"/>
  <c r="C501" i="3"/>
  <c r="C502" i="3"/>
  <c r="C486" i="3"/>
  <c r="C500" i="3"/>
  <c r="C499" i="3"/>
  <c r="C487" i="3"/>
  <c r="C504" i="3"/>
  <c r="C227" i="3"/>
  <c r="C232" i="3"/>
  <c r="C239" i="3"/>
  <c r="C483" i="3"/>
  <c r="C484" i="3"/>
  <c r="C224" i="3"/>
  <c r="C237" i="3"/>
  <c r="C226" i="3"/>
  <c r="C238" i="3"/>
  <c r="C243" i="3"/>
  <c r="C222" i="3"/>
  <c r="C225" i="3"/>
  <c r="C228" i="3"/>
  <c r="C241" i="3"/>
  <c r="C229" i="3"/>
  <c r="C235" i="3"/>
  <c r="C230" i="3"/>
  <c r="C231" i="3"/>
  <c r="C244" i="3"/>
  <c r="C221" i="3"/>
  <c r="C245" i="3"/>
  <c r="C233" i="3"/>
  <c r="C242" i="3"/>
  <c r="C236" i="3"/>
  <c r="C223" i="3"/>
  <c r="C220" i="3"/>
  <c r="C234" i="3"/>
  <c r="C240" i="3"/>
  <c r="C292" i="3"/>
  <c r="C286" i="3"/>
  <c r="C278" i="3"/>
  <c r="C276" i="3"/>
  <c r="C282" i="3"/>
  <c r="C313" i="3"/>
  <c r="C311" i="3"/>
  <c r="C322" i="3"/>
  <c r="C329" i="3"/>
  <c r="C316" i="3"/>
  <c r="C306" i="3"/>
  <c r="C323" i="3"/>
  <c r="C307" i="3"/>
  <c r="C321" i="3"/>
  <c r="C327" i="3"/>
  <c r="C310" i="3"/>
  <c r="C318" i="3"/>
  <c r="C326" i="3"/>
  <c r="C309" i="3"/>
  <c r="C314" i="3"/>
  <c r="C330" i="3"/>
  <c r="C317" i="3"/>
  <c r="C308" i="3"/>
  <c r="C324" i="3"/>
  <c r="C315" i="3"/>
  <c r="C325" i="3"/>
  <c r="C319" i="3"/>
  <c r="C312" i="3"/>
  <c r="C320" i="3"/>
  <c r="C328" i="3"/>
  <c r="C374" i="3"/>
  <c r="C362" i="3"/>
  <c r="C365" i="3"/>
  <c r="C11" i="3"/>
  <c r="C30" i="3"/>
  <c r="C23" i="3"/>
  <c r="C40" i="3"/>
  <c r="C21" i="3"/>
  <c r="C19" i="3"/>
  <c r="C51" i="3"/>
  <c r="C22" i="3"/>
  <c r="C46" i="3"/>
  <c r="C25" i="3"/>
  <c r="C41" i="3"/>
  <c r="C39" i="3"/>
  <c r="C24" i="3"/>
  <c r="C32" i="3"/>
  <c r="C13" i="3"/>
  <c r="C29" i="3"/>
  <c r="C45" i="3"/>
  <c r="C27" i="3"/>
  <c r="C43" i="3"/>
  <c r="C18" i="3"/>
  <c r="C26" i="3"/>
  <c r="C34" i="3"/>
  <c r="C42" i="3"/>
  <c r="C50" i="3"/>
  <c r="C37" i="3"/>
  <c r="C35" i="3"/>
  <c r="C14" i="3"/>
  <c r="C38" i="3"/>
  <c r="C16" i="3"/>
  <c r="C48" i="3"/>
  <c r="C17" i="3"/>
  <c r="C33" i="3"/>
  <c r="C49" i="3"/>
  <c r="C15" i="3"/>
  <c r="C31" i="3"/>
  <c r="C47" i="3"/>
  <c r="C12" i="3"/>
  <c r="C20" i="3"/>
  <c r="C28" i="3"/>
  <c r="C36" i="3"/>
  <c r="C44" i="3"/>
  <c r="C52" i="3"/>
  <c r="C125" i="3"/>
  <c r="C152" i="3"/>
  <c r="C121" i="3"/>
  <c r="C75" i="3"/>
  <c r="C81" i="3"/>
  <c r="C55" i="3"/>
  <c r="C83" i="3"/>
  <c r="C79" i="3"/>
  <c r="C88" i="3"/>
  <c r="C119" i="3"/>
  <c r="C139" i="3"/>
  <c r="C124" i="3"/>
  <c r="C138" i="3"/>
  <c r="C126" i="3"/>
  <c r="C123" i="3"/>
  <c r="C118" i="3"/>
  <c r="C148" i="3"/>
  <c r="C130" i="3"/>
  <c r="C151" i="3"/>
  <c r="C142" i="3"/>
  <c r="C116" i="3"/>
  <c r="C127" i="3"/>
  <c r="C141" i="3"/>
  <c r="C147" i="3"/>
  <c r="C144" i="3"/>
  <c r="C137" i="3"/>
  <c r="C117" i="3"/>
  <c r="C131" i="3"/>
  <c r="C128" i="3"/>
  <c r="C149" i="3"/>
  <c r="C150" i="3"/>
  <c r="C120" i="3"/>
  <c r="C129" i="3"/>
  <c r="C140" i="3"/>
  <c r="C143" i="3"/>
  <c r="C145" i="3"/>
  <c r="C136" i="3"/>
  <c r="C115" i="3"/>
  <c r="C133" i="3"/>
  <c r="C113" i="3"/>
  <c r="C134" i="3"/>
  <c r="C114" i="3"/>
  <c r="C122" i="3"/>
  <c r="C132" i="3"/>
  <c r="C153" i="3"/>
  <c r="C135" i="3"/>
  <c r="C146" i="3"/>
  <c r="C195" i="3"/>
  <c r="C203" i="3"/>
  <c r="C213" i="3"/>
  <c r="C208" i="3"/>
  <c r="C211" i="3"/>
  <c r="C210" i="3"/>
  <c r="C215" i="3"/>
  <c r="C216" i="3"/>
  <c r="C201" i="3"/>
  <c r="C214" i="3"/>
  <c r="C212" i="3"/>
  <c r="C209" i="3"/>
  <c r="C189" i="3"/>
  <c r="C186" i="3"/>
  <c r="C185" i="3"/>
  <c r="C168" i="3"/>
  <c r="C178" i="3"/>
  <c r="C190" i="3"/>
  <c r="C169" i="3"/>
  <c r="C172" i="3"/>
  <c r="C182" i="3"/>
  <c r="C179" i="3"/>
  <c r="C170" i="3"/>
  <c r="C171" i="3"/>
  <c r="C181" i="3"/>
  <c r="C266" i="3"/>
  <c r="C265" i="3"/>
  <c r="C177" i="3"/>
  <c r="C184" i="3"/>
  <c r="C180" i="3"/>
  <c r="C261" i="3"/>
  <c r="C183" i="3"/>
  <c r="C84" i="3"/>
  <c r="C69" i="3"/>
  <c r="C65" i="3"/>
  <c r="C91" i="3"/>
  <c r="C56" i="3"/>
  <c r="C358" i="3"/>
  <c r="C259" i="3"/>
  <c r="C174" i="3"/>
  <c r="C66" i="3"/>
  <c r="C67" i="3"/>
  <c r="C62" i="3"/>
  <c r="C350" i="3"/>
  <c r="C273" i="3"/>
  <c r="C274" i="3"/>
  <c r="C1055" i="1"/>
  <c r="C249" i="3"/>
  <c r="C246" i="3"/>
  <c r="C333" i="3"/>
  <c r="C331" i="3"/>
  <c r="C335" i="3"/>
  <c r="C336" i="3"/>
  <c r="C338" i="3"/>
  <c r="C332" i="3"/>
  <c r="C337" i="3"/>
  <c r="C334" i="3"/>
  <c r="C251" i="3"/>
  <c r="C255" i="3"/>
  <c r="C254" i="3"/>
  <c r="C248" i="3"/>
  <c r="C247" i="3"/>
  <c r="C252" i="3"/>
  <c r="C253" i="3"/>
  <c r="C256" i="3"/>
  <c r="C250" i="3"/>
  <c r="C156" i="3"/>
  <c r="C154" i="3"/>
  <c r="C155" i="3"/>
  <c r="C157" i="3"/>
  <c r="C158" i="3"/>
  <c r="C467" i="3"/>
  <c r="C472" i="3"/>
  <c r="C466" i="3"/>
  <c r="C471" i="3"/>
  <c r="C469" i="3"/>
  <c r="C468" i="3"/>
  <c r="C473" i="3"/>
  <c r="C470" i="3"/>
  <c r="C480" i="3"/>
  <c r="C479" i="3"/>
  <c r="C412" i="3"/>
  <c r="C407" i="3"/>
  <c r="C343" i="3"/>
  <c r="C364" i="3"/>
  <c r="C354" i="3"/>
  <c r="C340" i="3"/>
  <c r="C359" i="3"/>
  <c r="C344" i="3"/>
  <c r="C360" i="3"/>
  <c r="C342" i="3"/>
  <c r="C167" i="3"/>
  <c r="C270" i="3"/>
  <c r="C279" i="3"/>
  <c r="C197" i="3"/>
  <c r="C166" i="3"/>
  <c r="C191" i="3"/>
  <c r="C200" i="3"/>
  <c r="C199" i="3"/>
  <c r="C198" i="3"/>
  <c r="C164" i="3"/>
  <c r="C193" i="3"/>
  <c r="C188" i="3"/>
  <c r="C194" i="3"/>
  <c r="C89" i="3"/>
  <c r="C90" i="3"/>
  <c r="C59" i="3"/>
  <c r="C73" i="3"/>
  <c r="C72" i="3"/>
  <c r="C76" i="3"/>
  <c r="C80" i="3"/>
  <c r="C78" i="3"/>
  <c r="C363" i="3"/>
  <c r="C366" i="3"/>
  <c r="C355" i="3"/>
  <c r="C257" i="3"/>
  <c r="C260" i="3"/>
  <c r="C192" i="3"/>
  <c r="C173" i="3"/>
  <c r="C176" i="3"/>
  <c r="C68" i="3"/>
  <c r="C408" i="3"/>
  <c r="C341" i="3"/>
  <c r="C357" i="3"/>
  <c r="C353" i="3"/>
  <c r="C262" i="3"/>
  <c r="C53" i="3"/>
  <c r="C476" i="3"/>
  <c r="C485" i="3"/>
  <c r="C475" i="3"/>
  <c r="C477" i="3"/>
  <c r="C409" i="3"/>
  <c r="C339" i="3"/>
  <c r="C345" i="3"/>
  <c r="C258" i="3"/>
  <c r="C264" i="3"/>
  <c r="C187" i="3"/>
  <c r="C165" i="3"/>
  <c r="C58" i="3"/>
  <c r="C61" i="3"/>
  <c r="C161" i="3"/>
  <c r="C403" i="3"/>
  <c r="C405" i="3"/>
  <c r="C159" i="3"/>
  <c r="C160" i="3"/>
  <c r="C406" i="3"/>
  <c r="C162" i="3"/>
  <c r="C404" i="3"/>
  <c r="C163" i="3"/>
  <c r="B111" i="3"/>
  <c r="B304" i="3"/>
  <c r="B377" i="3"/>
  <c r="B218" i="3"/>
  <c r="B509" i="3"/>
  <c r="B9" i="3"/>
  <c r="B5" i="3"/>
  <c r="B444" i="3"/>
  <c r="B511" i="3" l="1"/>
</calcChain>
</file>

<file path=xl/sharedStrings.xml><?xml version="1.0" encoding="utf-8"?>
<sst xmlns="http://schemas.openxmlformats.org/spreadsheetml/2006/main" count="1711" uniqueCount="697">
  <si>
    <t>Team</t>
  </si>
  <si>
    <t>First Finisher's Place</t>
  </si>
  <si>
    <t>Second Finisher's Place</t>
  </si>
  <si>
    <t>Third Finisher's Place</t>
  </si>
  <si>
    <t>Rank in Points</t>
  </si>
  <si>
    <t>Team Total Points in Race</t>
  </si>
  <si>
    <t>Rank in  Places</t>
  </si>
  <si>
    <t>Grade, Gender, Team</t>
  </si>
  <si>
    <t>Grade 4 Boys Brander Gardens A</t>
  </si>
  <si>
    <t>Grade 4 Boys Centennial A</t>
  </si>
  <si>
    <t>Grade 4 Boys Earl Buxton A</t>
  </si>
  <si>
    <t>Grade 4 Boys George P. Nicholson A</t>
  </si>
  <si>
    <t>Grade 4 Boys Michael A. Kostek A</t>
  </si>
  <si>
    <t>Grade 4 Girls Earl Buxton A</t>
  </si>
  <si>
    <t>Grade 5 Boys George P. Nicholson A</t>
  </si>
  <si>
    <t>Grade 5 Girls Brander Gardens A</t>
  </si>
  <si>
    <t>Grade 5 Girls Michael A. Kostek A</t>
  </si>
  <si>
    <t>Grade 5 Girls Rio Terrace A</t>
  </si>
  <si>
    <t>Grade 6 Boys Earl Buxton A</t>
  </si>
  <si>
    <t>Grade 6 Boys George P. Nicholson A</t>
  </si>
  <si>
    <t>Grade 6 Girls Earl Buxton A</t>
  </si>
  <si>
    <t>Grade 6 Girls Michael A. Kostek A</t>
  </si>
  <si>
    <t xml:space="preserve"> Total Points</t>
  </si>
  <si>
    <t>Races</t>
  </si>
  <si>
    <t>Grade 3 Girls Total Points</t>
  </si>
  <si>
    <t>Grade 3 Boys Total Points</t>
  </si>
  <si>
    <t>Grade 4 Girls Total Points</t>
  </si>
  <si>
    <t>Grade 4 Boys Total Points</t>
  </si>
  <si>
    <t>Grade 5 Girls Total Points</t>
  </si>
  <si>
    <t>Grade 5 Boys Total Points</t>
  </si>
  <si>
    <t>Grade 6 Girls Total Points</t>
  </si>
  <si>
    <t>Grade 6 Boys Total Points</t>
  </si>
  <si>
    <t>Grade 4 Boys Holyrood A</t>
  </si>
  <si>
    <t>Grade 4 Boys Windsor Park A</t>
  </si>
  <si>
    <t>Grade 4 Girls Windsor Park A</t>
  </si>
  <si>
    <t>Grade 4 Boys Edmonton Khalsa A</t>
  </si>
  <si>
    <t>Grade 5 Boys Brander Gardens A</t>
  </si>
  <si>
    <t>Grade 5 Boys Edmonton Khalsa A</t>
  </si>
  <si>
    <t>[Unhide rows above here to see the rest]</t>
  </si>
  <si>
    <t>Grade 5 Boys Michael A. Kostek A</t>
  </si>
  <si>
    <t>Grade 5 Boys Michael A. Kostek B</t>
  </si>
  <si>
    <t>Grade 4 Girls Menisa A</t>
  </si>
  <si>
    <t>Grade 6 Girls Edmonton Khalsa A</t>
  </si>
  <si>
    <t>In Point Totals</t>
  </si>
  <si>
    <t>NOTE</t>
  </si>
  <si>
    <t>Michael A. Kostek A</t>
  </si>
  <si>
    <t>George P. Nicholson A</t>
  </si>
  <si>
    <t>Windsor Park A</t>
  </si>
  <si>
    <t>Brookside A</t>
  </si>
  <si>
    <t>Rio Terrace A</t>
  </si>
  <si>
    <t>Parkallen A</t>
  </si>
  <si>
    <t>Brander Gardens A</t>
  </si>
  <si>
    <t>Windsor Park B</t>
  </si>
  <si>
    <t>Holyrood A</t>
  </si>
  <si>
    <t>Michael A. Kostek B</t>
  </si>
  <si>
    <t>George P. Nicholson B</t>
  </si>
  <si>
    <t>Rio Terrace B</t>
  </si>
  <si>
    <t>Uncas A</t>
  </si>
  <si>
    <t>Rio Terrace C</t>
  </si>
  <si>
    <t>Parkallen B</t>
  </si>
  <si>
    <t>Brander Gardens B</t>
  </si>
  <si>
    <t>Earl Buxton A</t>
  </si>
  <si>
    <t>Menisa A</t>
  </si>
  <si>
    <t>Michael A. Kostek C</t>
  </si>
  <si>
    <t>George P. Nicholson C</t>
  </si>
  <si>
    <t>Earl Buxton B</t>
  </si>
  <si>
    <t>Patricia Heights A</t>
  </si>
  <si>
    <t>Centennial A</t>
  </si>
  <si>
    <t>Edmonton Khalsa A</t>
  </si>
  <si>
    <t>Centennial B</t>
  </si>
  <si>
    <t>Earl Buxton C</t>
  </si>
  <si>
    <t>Edmonton Khalsa B</t>
  </si>
  <si>
    <t>Earl Buxton D</t>
  </si>
  <si>
    <t>Forest Heights A</t>
  </si>
  <si>
    <t>Westbrook A</t>
  </si>
  <si>
    <t>Westbrook B</t>
  </si>
  <si>
    <t>Grade 4 Girls Brander Gardens A</t>
  </si>
  <si>
    <t>Grade 6 Boys Michael A. Kostek A</t>
  </si>
  <si>
    <t>Laurier Heights A</t>
  </si>
  <si>
    <t>Laurier Heights B</t>
  </si>
  <si>
    <t>Menisa B</t>
  </si>
  <si>
    <t>Grade 4 Girls Laurier Heights A</t>
  </si>
  <si>
    <t>Grade 5 Girls Laurier Heights A</t>
  </si>
  <si>
    <t>Donnan A</t>
  </si>
  <si>
    <t>Brander Gardens C</t>
  </si>
  <si>
    <t>Riverdale A</t>
  </si>
  <si>
    <t>Grade 4 Boys Earl Buxton B</t>
  </si>
  <si>
    <t>Grade 4 Boys Laurier Heights A</t>
  </si>
  <si>
    <t>Grade 6 Girls Brander Gardens A</t>
  </si>
  <si>
    <t>Grade 4 Girls Westbrook A</t>
  </si>
  <si>
    <t>Grade 5 Boys Earl Buxton A</t>
  </si>
  <si>
    <t>Meyokumin A</t>
  </si>
  <si>
    <t>Grade 5 Girls Windsor Park A</t>
  </si>
  <si>
    <t>Grade 5 Boys Centennial A</t>
  </si>
  <si>
    <t>Grade 5 Boys Earl Buxton B</t>
  </si>
  <si>
    <t>Grade 5 Boys Laurier Heights A</t>
  </si>
  <si>
    <t>Brookside B</t>
  </si>
  <si>
    <t>Mill Creek A</t>
  </si>
  <si>
    <t>Mill Creek B</t>
  </si>
  <si>
    <t>Grade 4 Boys Brookside A</t>
  </si>
  <si>
    <t>Grade 5 Boys Westbrook A</t>
  </si>
  <si>
    <t>Grade 5 Boys Windsor Park A</t>
  </si>
  <si>
    <t>Grade 5 Girls Edmonton Khalsa A</t>
  </si>
  <si>
    <t>Belgravia A</t>
  </si>
  <si>
    <t>Grade 4 Girls Brookside A</t>
  </si>
  <si>
    <t>Grade 4 Girls George P. Nicholson A</t>
  </si>
  <si>
    <t>Grade 4 Girls Holyrood A</t>
  </si>
  <si>
    <t>Grade 4 Boys Belgravia A</t>
  </si>
  <si>
    <t>Grade 5 Girls Mill Creek A</t>
  </si>
  <si>
    <t>Grade 5 Boys Brookside A</t>
  </si>
  <si>
    <t>Grade 6 Girls Westbrook A</t>
  </si>
  <si>
    <t>Grade 6 Boys Centennial A</t>
  </si>
  <si>
    <t>Grade 6 Boys Edmonton Khalsa A</t>
  </si>
  <si>
    <t>Grade 6 Boys Parkallen A</t>
  </si>
  <si>
    <t>Grade 6 Boys Rio Terrace A</t>
  </si>
  <si>
    <t>Grade 6 Boys Windsor Park A</t>
  </si>
  <si>
    <t>King Edward A</t>
  </si>
  <si>
    <t>Meyokumin B</t>
  </si>
  <si>
    <t>Callingwood A</t>
  </si>
  <si>
    <t>Meyokumin C</t>
  </si>
  <si>
    <t>Callingwood B</t>
  </si>
  <si>
    <t>Belgravia B</t>
  </si>
  <si>
    <t>King Edward B</t>
  </si>
  <si>
    <t>Grade 4 Boys Laurier Heights B</t>
  </si>
  <si>
    <t>Grade 4 Boys Patricia Heights A</t>
  </si>
  <si>
    <t>Grade 4 Boys Rio Terrace A</t>
  </si>
  <si>
    <t>Grade 4 Girls Earl Buxton B</t>
  </si>
  <si>
    <t>Grade 4 Girls Mill Creek A</t>
  </si>
  <si>
    <t>Grade 4 Girls Rio Terrace A</t>
  </si>
  <si>
    <t>Grade 4 Girls Rio Terrace B</t>
  </si>
  <si>
    <t>Grade 4 Girls Uncas A</t>
  </si>
  <si>
    <t>Grade 5 Boys Edmonton Khalsa B</t>
  </si>
  <si>
    <t>Grade 5 Boys Holyrood A</t>
  </si>
  <si>
    <t>Grade 5 Girls Brookside A</t>
  </si>
  <si>
    <t>Grade 5 Girls Callingwood A</t>
  </si>
  <si>
    <t>Grade 5 Girls Menisa A</t>
  </si>
  <si>
    <t>Grade 5 Girls Meyokumin A</t>
  </si>
  <si>
    <t>Grade 5 Girls Michael A. Kostek B</t>
  </si>
  <si>
    <t>Grade 5 Girls Parkallen A</t>
  </si>
  <si>
    <t>Grade 5 Girls Westbrook A</t>
  </si>
  <si>
    <t>Grade 6 Boys Donnan A</t>
  </si>
  <si>
    <t>Grade 6 Boys Edmonton Khalsa B</t>
  </si>
  <si>
    <t>Grade 6 Boys Laurier Heights A</t>
  </si>
  <si>
    <t>Grade 6 Boys Patricia Heights A</t>
  </si>
  <si>
    <t>Grade 6 Girls Earl Buxton B</t>
  </si>
  <si>
    <t>Grade 6 Girls Laurier Heights A</t>
  </si>
  <si>
    <t>Grade 6 Girls Rio Terrace A</t>
  </si>
  <si>
    <t>Grade 6 Girls Windsor Park A</t>
  </si>
  <si>
    <t>Total Points:</t>
  </si>
  <si>
    <t>Grand Total Points:</t>
  </si>
  <si>
    <t>Holyrood B</t>
  </si>
  <si>
    <t>Patricia Heights B</t>
  </si>
  <si>
    <t>Holyrood C</t>
  </si>
  <si>
    <t>Brookside C</t>
  </si>
  <si>
    <t>Patricia Heights C</t>
  </si>
  <si>
    <t>Laurier Heights C</t>
  </si>
  <si>
    <t>Laurier Heights D</t>
  </si>
  <si>
    <t>Riverdale B</t>
  </si>
  <si>
    <t>Joey Moss A</t>
  </si>
  <si>
    <t>Soraya Hafez A</t>
  </si>
  <si>
    <t>Menisa C</t>
  </si>
  <si>
    <t>Grade 4 Boys Brookside B</t>
  </si>
  <si>
    <t>Grade 4 Boys Centennial B</t>
  </si>
  <si>
    <t>Grade 4 Boys Donnan A</t>
  </si>
  <si>
    <t>Grade 4 Boys Holyrood B</t>
  </si>
  <si>
    <t>Grade 4 Girls Brander Gardens B</t>
  </si>
  <si>
    <t>Grade 4 Girls Brander Gardens C</t>
  </si>
  <si>
    <t>Grade 4 Girls Centennial A</t>
  </si>
  <si>
    <t>Grade 4 Girls Edmonton Khalsa A</t>
  </si>
  <si>
    <t>Grade 4 Girls Forest Heights A</t>
  </si>
  <si>
    <t>Grade 4 Girls Laurier Heights B</t>
  </si>
  <si>
    <t>Grade 4 Girls Laurier Heights C</t>
  </si>
  <si>
    <t>Grade 4 Girls Laurier Heights D</t>
  </si>
  <si>
    <t>Grade 4 Girls Menisa B</t>
  </si>
  <si>
    <t>Grade 4 Girls Menisa C</t>
  </si>
  <si>
    <t>Grade 4 Girls Meyokumin A</t>
  </si>
  <si>
    <t>Grade 4 Girls Meyokumin B</t>
  </si>
  <si>
    <t>Grade 4 Girls Patricia Heights A</t>
  </si>
  <si>
    <t>Grade 4 Girls Rio Terrace C</t>
  </si>
  <si>
    <t>Grade 5 Boys Brander Gardens B</t>
  </si>
  <si>
    <t>Grade 5 Boys Callingwood A</t>
  </si>
  <si>
    <t>Grade 5 Boys Centennial B</t>
  </si>
  <si>
    <t>Grade 5 Boys Laurier Heights B</t>
  </si>
  <si>
    <t>Grade 5 Boys Meyokumin A</t>
  </si>
  <si>
    <t>Grade 5 Boys Mill Creek A</t>
  </si>
  <si>
    <t>Grade 5 Boys Patricia Heights A</t>
  </si>
  <si>
    <t>Grade 5 Boys Patricia Heights B</t>
  </si>
  <si>
    <t>Grade 5 Boys Windsor Park B</t>
  </si>
  <si>
    <t>Grade 5 Girls Earl Buxton A</t>
  </si>
  <si>
    <t>Grade 5 Girls Earl Buxton B</t>
  </si>
  <si>
    <t>Grade 5 Girls Earl Buxton C</t>
  </si>
  <si>
    <t>Grade 5 Girls Laurier Heights B</t>
  </si>
  <si>
    <t>Grade 5 Girls Meyokumin B</t>
  </si>
  <si>
    <t>Grade 5 Girls Patricia Heights A</t>
  </si>
  <si>
    <t>Grade 5 Girls Rio Terrace B</t>
  </si>
  <si>
    <t>Grade 6 Boys Belgravia A</t>
  </si>
  <si>
    <t>Grade 6 Boys Brookside A</t>
  </si>
  <si>
    <t>Grade 6 Boys Holyrood A</t>
  </si>
  <si>
    <t>Grade 6 Boys Laurier Heights B</t>
  </si>
  <si>
    <t>Grade 6 Boys Menisa A</t>
  </si>
  <si>
    <t>Grade 6 Boys Windsor Park B</t>
  </si>
  <si>
    <t>Grade 6 Girls Brander Gardens B</t>
  </si>
  <si>
    <t>Grade 6 Girls Brookside A</t>
  </si>
  <si>
    <t>Grade 6 Girls Donnan A</t>
  </si>
  <si>
    <t>Grade 6 Girls Edmonton Khalsa B</t>
  </si>
  <si>
    <t>Grade 6 Girls George P. Nicholson A</t>
  </si>
  <si>
    <t>Grade 6 Girls Holyrood A</t>
  </si>
  <si>
    <t>Grade 6 Girls Menisa A</t>
  </si>
  <si>
    <t>Hardisty A</t>
  </si>
  <si>
    <t>Westglen A</t>
  </si>
  <si>
    <t>David Thomas King A</t>
  </si>
  <si>
    <t>Kim Hung A</t>
  </si>
  <si>
    <t>Westglen B</t>
  </si>
  <si>
    <t>Brander Gardens D</t>
  </si>
  <si>
    <t>Kim Hung B</t>
  </si>
  <si>
    <t>David Thomas King B</t>
  </si>
  <si>
    <t>Mill Creek C</t>
  </si>
  <si>
    <t>David Thomas King C</t>
  </si>
  <si>
    <t>David Thomas King D</t>
  </si>
  <si>
    <t>Kim Hung C</t>
  </si>
  <si>
    <t>Mill Creek D</t>
  </si>
  <si>
    <t>Parkallen C</t>
  </si>
  <si>
    <t>Aurora Charter A</t>
  </si>
  <si>
    <t>Aurora Charter B</t>
  </si>
  <si>
    <t>Aurora Charter C</t>
  </si>
  <si>
    <t>Aurora Charter D</t>
  </si>
  <si>
    <t>Aurora Charter E</t>
  </si>
  <si>
    <t>Johnny Bright A</t>
  </si>
  <si>
    <t>Weinlos A</t>
  </si>
  <si>
    <t>Satoo A</t>
  </si>
  <si>
    <t>Johnny Bright B</t>
  </si>
  <si>
    <t>Meyokumin D</t>
  </si>
  <si>
    <t>Aurora Charter F</t>
  </si>
  <si>
    <t>Homesteader A</t>
  </si>
  <si>
    <t>Steinhauer A</t>
  </si>
  <si>
    <t>Edmonton Khalsa C</t>
  </si>
  <si>
    <t>Johnny Bright C</t>
  </si>
  <si>
    <t>George H. Luck A</t>
  </si>
  <si>
    <t>George H. Luck B</t>
  </si>
  <si>
    <t>Lorelei A</t>
  </si>
  <si>
    <t>King Edward C</t>
  </si>
  <si>
    <t>Grade 4 Boys Aurora Charter A</t>
  </si>
  <si>
    <t>Grade 4 Boys Aurora Charter B</t>
  </si>
  <si>
    <t>Grade 4 Boys Aurora Charter C</t>
  </si>
  <si>
    <t>Grade 4 Boys Aurora Charter D</t>
  </si>
  <si>
    <t>Grade 4 Boys Brander Gardens B</t>
  </si>
  <si>
    <t>Grade 4 Boys David Thomas King A</t>
  </si>
  <si>
    <t>Grade 4 Boys David Thomas King B</t>
  </si>
  <si>
    <t>Grade 4 Boys Edmonton Khalsa B</t>
  </si>
  <si>
    <t>Grade 4 Boys Edmonton Khalsa C</t>
  </si>
  <si>
    <t>Grade 4 Boys Forest Heights A</t>
  </si>
  <si>
    <t>Grade 4 Boys George P. Nicholson B</t>
  </si>
  <si>
    <t>Grade 4 Boys George P. Nicholson C</t>
  </si>
  <si>
    <t>Grade 4 Boys Johnny Bright A</t>
  </si>
  <si>
    <t>Grade 4 Boys Kim Hung A</t>
  </si>
  <si>
    <t>Grade 4 Boys Meyokumin A</t>
  </si>
  <si>
    <t>Grade 4 Boys Meyokumin B</t>
  </si>
  <si>
    <t>Grade 4 Boys Meyokumin C</t>
  </si>
  <si>
    <t>Grade 4 Boys Michael A. Kostek B</t>
  </si>
  <si>
    <t>Grade 4 Boys Michael A. Kostek C</t>
  </si>
  <si>
    <t>Grade 4 Boys Mill Creek A</t>
  </si>
  <si>
    <t>Grade 4 Boys Parkallen A</t>
  </si>
  <si>
    <t>Grade 4 Boys Parkallen B</t>
  </si>
  <si>
    <t>Grade 4 Girls Aurora Charter A</t>
  </si>
  <si>
    <t>Grade 4 Girls Aurora Charter B</t>
  </si>
  <si>
    <t>Grade 4 Girls Aurora Charter C</t>
  </si>
  <si>
    <t>Grade 4 Girls Aurora Charter D</t>
  </si>
  <si>
    <t>Grade 4 Girls David Thomas King A</t>
  </si>
  <si>
    <t>Grade 4 Girls David Thomas King B</t>
  </si>
  <si>
    <t>Grade 4 Girls David Thomas King C</t>
  </si>
  <si>
    <t>Grade 4 Girls Hardisty A</t>
  </si>
  <si>
    <t>Grade 4 Girls Kim Hung A</t>
  </si>
  <si>
    <t>Grade 4 Girls Kim Hung B</t>
  </si>
  <si>
    <t>Grade 4 Girls Michael A. Kostek A</t>
  </si>
  <si>
    <t>Grade 4 Girls Michael A. Kostek B</t>
  </si>
  <si>
    <t>Grade 4 Girls Michael A. Kostek C</t>
  </si>
  <si>
    <t>Grade 4 Girls Mill Creek B</t>
  </si>
  <si>
    <t>Grade 4 Girls Riverdale A</t>
  </si>
  <si>
    <t>Grade 4 Girls Westbrook B</t>
  </si>
  <si>
    <t>Grade 5 Boys Aurora Charter A</t>
  </si>
  <si>
    <t>Grade 5 Boys Aurora Charter B</t>
  </si>
  <si>
    <t>Grade 5 Boys Belgravia A</t>
  </si>
  <si>
    <t>Grade 5 Boys David Thomas King A</t>
  </si>
  <si>
    <t>Grade 5 Boys Donnan A</t>
  </si>
  <si>
    <t>Grade 5 Boys Homesteader A</t>
  </si>
  <si>
    <t>Grade 5 Boys Johnny Bright A</t>
  </si>
  <si>
    <t>Grade 5 Boys Kim Hung A</t>
  </si>
  <si>
    <t>Grade 5 Boys Parkallen A</t>
  </si>
  <si>
    <t>Grade 5 Girls Aurora Charter A</t>
  </si>
  <si>
    <t>Grade 5 Girls Aurora Charter B</t>
  </si>
  <si>
    <t>Grade 5 Girls David Thomas King A</t>
  </si>
  <si>
    <t>Grade 5 Girls David Thomas King B</t>
  </si>
  <si>
    <t>Grade 5 Girls Forest Heights A</t>
  </si>
  <si>
    <t>Grade 5 Girls George P. Nicholson A</t>
  </si>
  <si>
    <t>Grade 5 Girls Johnny Bright A</t>
  </si>
  <si>
    <t>Grade 5 Girls Kim Hung A</t>
  </si>
  <si>
    <t>Grade 5 Girls Menisa B</t>
  </si>
  <si>
    <t>Grade 5 Girls Menisa C</t>
  </si>
  <si>
    <t>Grade 5 Girls Weinlos A</t>
  </si>
  <si>
    <t>Grade 5 Girls Westglen A</t>
  </si>
  <si>
    <t>Grade 6 Boys Aurora Charter A</t>
  </si>
  <si>
    <t>Grade 6 Boys Earl Buxton B</t>
  </si>
  <si>
    <t>Grade 6 Boys Homesteader A</t>
  </si>
  <si>
    <t>Grade 6 Boys Johnny Bright A</t>
  </si>
  <si>
    <t>Grade 6 Boys Johnny Bright B</t>
  </si>
  <si>
    <t>Grade 6 Boys Westglen A</t>
  </si>
  <si>
    <t>Grade 6 Girls Aurora Charter A</t>
  </si>
  <si>
    <t>Grade 6 Girls George H. Luck A</t>
  </si>
  <si>
    <t>Grade 6 Girls Parkallen A</t>
  </si>
  <si>
    <t>Grade 6 Girls Rio Terrace B</t>
  </si>
  <si>
    <t>Grade 6 Girls Westglen A</t>
  </si>
  <si>
    <t>Elmwood A</t>
  </si>
  <si>
    <t>Hardisty B</t>
  </si>
  <si>
    <t>Elmwood B</t>
  </si>
  <si>
    <t>Elmwood</t>
  </si>
  <si>
    <t>Westglen C</t>
  </si>
  <si>
    <t>Coralwood Adventist Academy A</t>
  </si>
  <si>
    <t>Crestwood A</t>
  </si>
  <si>
    <t>Centennial C</t>
  </si>
  <si>
    <t>Forest Heights B</t>
  </si>
  <si>
    <t>Crestwood B</t>
  </si>
  <si>
    <t>Westbrook C</t>
  </si>
  <si>
    <t>Westbrook D</t>
  </si>
  <si>
    <t>Aurora Charter G</t>
  </si>
  <si>
    <t>Aurora Charter H</t>
  </si>
  <si>
    <t>Rank</t>
  </si>
  <si>
    <t>Total</t>
  </si>
  <si>
    <t>Lynnwood A</t>
  </si>
  <si>
    <t>MAC Islamic A</t>
  </si>
  <si>
    <t>Coronation A</t>
  </si>
  <si>
    <t>LaPerle A</t>
  </si>
  <si>
    <t>LaPerle B</t>
  </si>
  <si>
    <t>LaPerle C</t>
  </si>
  <si>
    <t>Soraya Hafez B</t>
  </si>
  <si>
    <t>Lynnwood B</t>
  </si>
  <si>
    <t>MAC Islamic B</t>
  </si>
  <si>
    <t>Pine Street A</t>
  </si>
  <si>
    <t>Forest Heights C</t>
  </si>
  <si>
    <t>Gold Bar A</t>
  </si>
  <si>
    <t>Pine Street B</t>
  </si>
  <si>
    <t>Grade 4 Girls Callingwood A</t>
  </si>
  <si>
    <t>Grade 4 Girls Coralwood Adventist Academy A</t>
  </si>
  <si>
    <t>Grade 4 Girls Crestwood A</t>
  </si>
  <si>
    <t>Grade 4 Girls Earl Buxton C</t>
  </si>
  <si>
    <t>Grade 4 Girls Elmwood A</t>
  </si>
  <si>
    <t>Grade 4 Girls Forest Heights B</t>
  </si>
  <si>
    <t>Grade 4 Girls Forest Heights C</t>
  </si>
  <si>
    <t>Grade 4 Girls Johnny Bright A</t>
  </si>
  <si>
    <t>Grade 4 Girls King Edward A</t>
  </si>
  <si>
    <t>Grade 4 Girls MAC Islamic A</t>
  </si>
  <si>
    <t>Grade 4 Girls Pine Street A</t>
  </si>
  <si>
    <t>Grade 4 Girls Soraya Hafez A</t>
  </si>
  <si>
    <t>Grade 4 Girls Westglen A</t>
  </si>
  <si>
    <t>Grade 4 Boys Coralwood Adventist Academy A</t>
  </si>
  <si>
    <t>Grade 4 Boys Crestwood A</t>
  </si>
  <si>
    <t>Grade 4 Boys Crestwood B</t>
  </si>
  <si>
    <t>Grade 4 Boys David Thomas King C</t>
  </si>
  <si>
    <t>Grade 4 Boys Johnny Bright B</t>
  </si>
  <si>
    <t>Grade 4 Boys Kim Hung B</t>
  </si>
  <si>
    <t>Grade 4 Boys King Edward A</t>
  </si>
  <si>
    <t>Grade 4 Boys King Edward B</t>
  </si>
  <si>
    <t>Grade 4 Boys LaPerle A</t>
  </si>
  <si>
    <t>Grade 4 Boys Meyokumin D</t>
  </si>
  <si>
    <t>Grade 4 Boys Parkallen C</t>
  </si>
  <si>
    <t>Grade 4 Boys Pine Street A</t>
  </si>
  <si>
    <t>Grade 4 Boys Westbrook A</t>
  </si>
  <si>
    <t>Grade 5 Girls Belgravia A</t>
  </si>
  <si>
    <t>Grade 5 Girls Brander Gardens B</t>
  </si>
  <si>
    <t>Grade 5 Girls Brander Gardens C</t>
  </si>
  <si>
    <t>Grade 5 Girls Centennial A</t>
  </si>
  <si>
    <t>Grade 5 Girls Crestwood A</t>
  </si>
  <si>
    <t>Grade 5 Girls Edmonton Khalsa B</t>
  </si>
  <si>
    <t>Grade 5 Girls Elmwood A</t>
  </si>
  <si>
    <t>Grade 5 Girls George H. Luck A</t>
  </si>
  <si>
    <t>Grade 5 Girls LaPerle A</t>
  </si>
  <si>
    <t>Grade 5 Girls LaPerle B</t>
  </si>
  <si>
    <t>Grade 5 Girls Lynnwood A</t>
  </si>
  <si>
    <t>Grade 5 Girls MAC Islamic A</t>
  </si>
  <si>
    <t>Grade 5 Girls Patricia Heights B</t>
  </si>
  <si>
    <t>Grade 5 Girls Rio Terrace C</t>
  </si>
  <si>
    <t>Grade 5 Girls Team</t>
  </si>
  <si>
    <t>Grade 5 Boys Coronation A</t>
  </si>
  <si>
    <t>Grade 5 Boys Crestwood A</t>
  </si>
  <si>
    <t>Grade 5 Boys Elmwood A</t>
  </si>
  <si>
    <t>Grade 5 Boys Forest Heights A</t>
  </si>
  <si>
    <t>Grade 5 Boys George P. Nicholson B</t>
  </si>
  <si>
    <t>Grade 5 Boys Holyrood B</t>
  </si>
  <si>
    <t>Grade 5 Boys LaPerle A</t>
  </si>
  <si>
    <t>Grade 5 Boys LaPerle B</t>
  </si>
  <si>
    <t>Grade 5 Boys MAC Islamic A</t>
  </si>
  <si>
    <t>Grade 5 Boys Pine Street A</t>
  </si>
  <si>
    <t>Grade 6 Girls Brookside B</t>
  </si>
  <si>
    <t>Grade 6 Girls Crestwood A</t>
  </si>
  <si>
    <t>Grade 6 Girls David Thomas King A</t>
  </si>
  <si>
    <t>Grade 6 Girls David Thomas King B</t>
  </si>
  <si>
    <t>Grade 6 Girls Elmwood A</t>
  </si>
  <si>
    <t>Grade 6 Girls Forest Heights A</t>
  </si>
  <si>
    <t>Grade 6 Girls George H. Luck B</t>
  </si>
  <si>
    <t>Grade 6 Girls Lynnwood A</t>
  </si>
  <si>
    <t>Grade 6 Girls Menisa B</t>
  </si>
  <si>
    <t>Grade 6 Girls Meyokumin A</t>
  </si>
  <si>
    <t>Grade 6 Girls Patricia Heights A</t>
  </si>
  <si>
    <t>Grade 6 Girls Westbrook B</t>
  </si>
  <si>
    <t>Grade 6 Boys Brander Gardens A</t>
  </si>
  <si>
    <t>Grade 6 Boys Earl Buxton C</t>
  </si>
  <si>
    <t>Grade 6 Boys Earl Buxton D</t>
  </si>
  <si>
    <t>Grade 6 Boys MAC Islamic A</t>
  </si>
  <si>
    <t>Grade 6 Boys Meyokumin A</t>
  </si>
  <si>
    <t>Grade 6 Boys Patricia Heights B</t>
  </si>
  <si>
    <t>Grade 6 Boys Pine Street A</t>
  </si>
  <si>
    <t>Grand Total Points</t>
  </si>
  <si>
    <t>2025 Edmonton Harriers Cross-Country Series</t>
  </si>
  <si>
    <t>Mill Woods Park (September 17) -- Grade 4 Girls 1800m</t>
  </si>
  <si>
    <t>Mill Woods Park (September 17) -- Grade 4 Boys 1800m</t>
  </si>
  <si>
    <t>Mill Woods Park (September 17) -- Grade 5 Girls 1800m</t>
  </si>
  <si>
    <t>Mill Woods Park (September 17) -- Grade 5 Boys 1800m</t>
  </si>
  <si>
    <t>Mill Woods Park (September 17) -- Grade 6 Girls 1800m</t>
  </si>
  <si>
    <t>Mill Woods Park (September 17) -- Grade 6 Boys 1800m</t>
  </si>
  <si>
    <t>[Not held in 2025…]</t>
  </si>
  <si>
    <t>Mill Woods Park (September 17) -- Grade 3 Girls</t>
  </si>
  <si>
    <t>Mill Woods Park (September 17) -- Grade 3 Boys</t>
  </si>
  <si>
    <t>Sir Wilfrid Laurier Park (September 24) -- Grade 3 Girls</t>
  </si>
  <si>
    <t>Sir Wilfrid Laurier Park (September 24) -- Grade 3 Boys</t>
  </si>
  <si>
    <t>Sir Wilfrid Laurier Park (September 24) -- Grade 4 Girls 1710m</t>
  </si>
  <si>
    <t>Sir Wilfrid Laurier Park (September 24) -- Grade 4 Boys 1710m</t>
  </si>
  <si>
    <t>Sir Wilfrid Laurier Park (September 24) -- Grade 5 Girls 1710m</t>
  </si>
  <si>
    <t>Sir Wilfrid Laurier Park (September 24) -- Grade 5 Boys 1710m</t>
  </si>
  <si>
    <t>Sir Wilfrid Laurier Park (September 24) -- Grade 6 Girls 1710m</t>
  </si>
  <si>
    <t>Sir Wilfrid Laurier Park (September 24) -- Grade 6 Boys 1710m</t>
  </si>
  <si>
    <t>Rundle Park (October 1) -- Grade 4 Girls 2150m</t>
  </si>
  <si>
    <t>Rundle Park (October 1) -- Grade 4 Boys 2150m</t>
  </si>
  <si>
    <t>Rundle Park (October 1) -- Grade 5 Girls 2150m</t>
  </si>
  <si>
    <t>Rundle Park (October 1) -- Grade 5 Boys 2150m</t>
  </si>
  <si>
    <t>Rundle Park (October 1) -- Grade 6 Girls 2150m</t>
  </si>
  <si>
    <t>Rundle Park (October 1) -- Grade 6 Boys 2150m</t>
  </si>
  <si>
    <t>Rundle Park (October 1) -- Grade 3 Girls</t>
  </si>
  <si>
    <t>Rundle Park (October 1) -- Grade 3 Boys</t>
  </si>
  <si>
    <t>Virginia Park A</t>
  </si>
  <si>
    <t>Virginia Park B</t>
  </si>
  <si>
    <t>Tipaskan A</t>
  </si>
  <si>
    <t>Kameyosek A</t>
  </si>
  <si>
    <t>Edmonton Christian West A</t>
  </si>
  <si>
    <t>Edmonton Christian West B</t>
  </si>
  <si>
    <t>Centennial D</t>
  </si>
  <si>
    <t>Donnan B</t>
  </si>
  <si>
    <t>Notre Dame Edmonton A</t>
  </si>
  <si>
    <t>Notre Dame Edmonton B</t>
  </si>
  <si>
    <t>Steinhauer B</t>
  </si>
  <si>
    <t>Aurora Charter I</t>
  </si>
  <si>
    <t>Tipaskan B</t>
  </si>
  <si>
    <t>Tipaskan C</t>
  </si>
  <si>
    <t>Winterburn A</t>
  </si>
  <si>
    <t>Roberta MacAdams A</t>
  </si>
  <si>
    <t>Mee-Yah-Noh A</t>
  </si>
  <si>
    <t>Winterburn B</t>
  </si>
  <si>
    <t>Thrive A</t>
  </si>
  <si>
    <t>John A. McDougall A</t>
  </si>
  <si>
    <t>Roberta MacAdams B</t>
  </si>
  <si>
    <t>Edmonton Christian West C</t>
  </si>
  <si>
    <t>Roberta MacAdams C</t>
  </si>
  <si>
    <t>Patricia Heights D</t>
  </si>
  <si>
    <t>Meadowlark Christian A</t>
  </si>
  <si>
    <t>Riverdale C</t>
  </si>
  <si>
    <t>Thrive B</t>
  </si>
  <si>
    <t>Shauna May Seneca A</t>
  </si>
  <si>
    <t>Shauna May Seneca B</t>
  </si>
  <si>
    <t>Shauna May Seneca C</t>
  </si>
  <si>
    <t>Gold Bar B</t>
  </si>
  <si>
    <t>Shauna May Seneca D</t>
  </si>
  <si>
    <t>Pine Street C</t>
  </si>
  <si>
    <t>Pine Street D</t>
  </si>
  <si>
    <t>Waverley A</t>
  </si>
  <si>
    <t>Shauna May Seneca E</t>
  </si>
  <si>
    <t>Shauna May Seneca F</t>
  </si>
  <si>
    <t>Constable Daniel WoodalL A</t>
  </si>
  <si>
    <t>Constable Daniel WoodalL B</t>
  </si>
  <si>
    <t>Constable Daniel WoodalL C</t>
  </si>
  <si>
    <t>Grade 4 Boys Belgravia B</t>
  </si>
  <si>
    <t>Grade 4 Boys Brander Gardens C</t>
  </si>
  <si>
    <t>Grade 4 Boys Brookside C</t>
  </si>
  <si>
    <t>Grade 4 Boys Callingwood A</t>
  </si>
  <si>
    <t>Grade 4 Boys Callingwood B</t>
  </si>
  <si>
    <t>Grade 4 Boys Centennial C</t>
  </si>
  <si>
    <t>Grade 4 Boys David Thomas King D</t>
  </si>
  <si>
    <t>Grade 4 Boys Donnan B</t>
  </si>
  <si>
    <t>Grade 4 Boys Earl Buxton C</t>
  </si>
  <si>
    <t>Grade 4 Boys Earl Buxton D</t>
  </si>
  <si>
    <t>Grade 4 Boys Edmonton Christian West A</t>
  </si>
  <si>
    <t>Grade 4 Boys Edmonton Christian West B</t>
  </si>
  <si>
    <t>Grade 4 Boys Forest Heights B</t>
  </si>
  <si>
    <t>Grade 4 Boys Gold Bar A</t>
  </si>
  <si>
    <t>Grade 4 Boys Holyrood C</t>
  </si>
  <si>
    <t>Grade 4 Boys Joey Moss A</t>
  </si>
  <si>
    <t>Grade 4 Boys Johnny Bright C</t>
  </si>
  <si>
    <t>Grade 4 Boys Kameyosek A</t>
  </si>
  <si>
    <t>Grade 4 Boys Kim Hung C</t>
  </si>
  <si>
    <t>Grade 4 Boys Laurier Heights C</t>
  </si>
  <si>
    <t>Grade 4 Boys Meadowlark Christian A</t>
  </si>
  <si>
    <t>Grade 4 Boys Pine Street B</t>
  </si>
  <si>
    <t>Grade 4 Boys Pine Street C</t>
  </si>
  <si>
    <t>Grade 4 Boys Pine Street D</t>
  </si>
  <si>
    <t>Grade 4 Boys Rio Terrace B</t>
  </si>
  <si>
    <t>Grade 4 Boys Rio Terrace C</t>
  </si>
  <si>
    <t>Grade 4 Boys Riverdale A</t>
  </si>
  <si>
    <t>Grade 4 Boys Riverdale B</t>
  </si>
  <si>
    <t>Grade 4 Boys Riverdale C</t>
  </si>
  <si>
    <t>Grade 4 Boys Shauna May Seneca A</t>
  </si>
  <si>
    <t>Grade 4 Boys Shauna May Seneca B</t>
  </si>
  <si>
    <t>Grade 4 Boys Shauna May Seneca C</t>
  </si>
  <si>
    <t>Grade 4 Boys Shauna May Seneca D</t>
  </si>
  <si>
    <t>Grade 4 Boys Shauna May Seneca E</t>
  </si>
  <si>
    <t>Grade 4 Boys Shauna May Seneca F</t>
  </si>
  <si>
    <t>Grade 4 Boys Soraya Hafez A</t>
  </si>
  <si>
    <t>Grade 4 Boys Thrive A</t>
  </si>
  <si>
    <t>Grade 4 Boys Thrive B</t>
  </si>
  <si>
    <t>Grade 4 Boys Tipaskan A</t>
  </si>
  <si>
    <t>Grade 4 Boys Tipaskan B</t>
  </si>
  <si>
    <t>Grade 4 Boys Tipaskan C</t>
  </si>
  <si>
    <t>Grade 4 Boys Uncas A</t>
  </si>
  <si>
    <t>Grade 4 Boys Virginia Park A</t>
  </si>
  <si>
    <t>Grade 4 Boys Waverley A</t>
  </si>
  <si>
    <t>Grade 4 Boys Westglen A</t>
  </si>
  <si>
    <t>Grade 4 Boys Westglen B</t>
  </si>
  <si>
    <t>Grade 4 Boys Winterburn A</t>
  </si>
  <si>
    <t>Grade 4 Boys Winterburn B</t>
  </si>
  <si>
    <t>Grade 4 Girls Aurora Charter E</t>
  </si>
  <si>
    <t>Grade 4 Girls Aurora Charter F</t>
  </si>
  <si>
    <t>Grade 4 Girls Aurora Charter G</t>
  </si>
  <si>
    <t>Grade 4 Girls Aurora Charter H</t>
  </si>
  <si>
    <t>Grade 4 Girls Aurora Charter I</t>
  </si>
  <si>
    <t>Grade 4 Girls Belgravia A</t>
  </si>
  <si>
    <t>Grade 4 Girls Brookside B</t>
  </si>
  <si>
    <t>Grade 4 Girls Callingwood B</t>
  </si>
  <si>
    <t>Grade 4 Girls Coronation A</t>
  </si>
  <si>
    <t>Grade 4 Girls Crestwood B</t>
  </si>
  <si>
    <t>Grade 4 Girls Earl Buxton D</t>
  </si>
  <si>
    <t>Grade 4 Girls Edmonton Christian West A</t>
  </si>
  <si>
    <t>Grade 4 Girls Edmonton Christian West B</t>
  </si>
  <si>
    <t>Grade 4 Girls Elmwood B</t>
  </si>
  <si>
    <t>Grade 4 Girls George P. Nicholson B</t>
  </si>
  <si>
    <t>Grade 4 Girls Gold Bar A</t>
  </si>
  <si>
    <t>Grade 4 Girls Gold Bar B</t>
  </si>
  <si>
    <t>Grade 4 Girls Hardisty B</t>
  </si>
  <si>
    <t>Grade 4 Girls Holyrood B</t>
  </si>
  <si>
    <t>Grade 4 Girls Joey Moss A</t>
  </si>
  <si>
    <t>Grade 4 Girls Johnny Bright B</t>
  </si>
  <si>
    <t>Grade 4 Girls Kameyosek A</t>
  </si>
  <si>
    <t>Grade 4 Girls King Edward B</t>
  </si>
  <si>
    <t>Grade 4 Girls Mill Creek C</t>
  </si>
  <si>
    <t>Grade 4 Girls Notre Dame Edmonton A</t>
  </si>
  <si>
    <t>Grade 4 Girls Notre Dame Edmonton B</t>
  </si>
  <si>
    <t>Grade 4 Girls Patricia Heights B</t>
  </si>
  <si>
    <t>Grade 4 Girls Patricia Heights C</t>
  </si>
  <si>
    <t>Grade 4 Girls Patricia Heights D</t>
  </si>
  <si>
    <t>Grade 4 Girls Shauna May Seneca A</t>
  </si>
  <si>
    <t>Grade 4 Girls Shauna May Seneca B</t>
  </si>
  <si>
    <t>Grade 4 Girls Shauna May Seneca C</t>
  </si>
  <si>
    <t>Grade 4 Girls Shauna May Seneca D</t>
  </si>
  <si>
    <t>Grade 4 Girls Steinhauer A</t>
  </si>
  <si>
    <t>Grade 4 Girls Steinhauer B</t>
  </si>
  <si>
    <t>Grade 4 Girls Thrive A</t>
  </si>
  <si>
    <t>Grade 4 Girls Virginia Park A</t>
  </si>
  <si>
    <t>Grade 4 Girls Virginia Park B</t>
  </si>
  <si>
    <t>Grade 4 Girls Winterburn A</t>
  </si>
  <si>
    <t>Grade 4 Girls Winterburn B</t>
  </si>
  <si>
    <t>Grade 5 Boys Aurora Charter C</t>
  </si>
  <si>
    <t>Grade 5 Boys Aurora Charter D</t>
  </si>
  <si>
    <t>Grade 5 Boys Aurora Charter E</t>
  </si>
  <si>
    <t>Grade 5 Boys Aurora Charter F</t>
  </si>
  <si>
    <t>Grade 5 Boys Crestwood B</t>
  </si>
  <si>
    <t>Grade 5 Boys Donnan B</t>
  </si>
  <si>
    <t>Grade 5 Boys Edmonton Christian West A</t>
  </si>
  <si>
    <t>Grade 5 Boys George H. Luck A</t>
  </si>
  <si>
    <t>Grade 5 Boys George H. Luck B</t>
  </si>
  <si>
    <t>Grade 5 Boys Holyrood C</t>
  </si>
  <si>
    <t>Grade 5 Boys Johnny Bright B</t>
  </si>
  <si>
    <t>Grade 5 Boys King Edward A</t>
  </si>
  <si>
    <t>Grade 5 Boys King Edward B</t>
  </si>
  <si>
    <t>Grade 5 Boys Lorelei A</t>
  </si>
  <si>
    <t>Grade 5 Boys MAC Islamic B</t>
  </si>
  <si>
    <t>Grade 5 Boys Mee-Yah-Noh A</t>
  </si>
  <si>
    <t>Grade 5 Boys Menisa A</t>
  </si>
  <si>
    <t>Grade 5 Boys Meyokumin B</t>
  </si>
  <si>
    <t>Grade 5 Boys Parkallen B</t>
  </si>
  <si>
    <t>Grade 5 Boys Parkallen C</t>
  </si>
  <si>
    <t>Grade 5 Boys Roberta MacAdams A</t>
  </si>
  <si>
    <t>Grade 5 Boys Roberta MacAdams B</t>
  </si>
  <si>
    <t>Grade 5 Boys Roberta MacAdams C</t>
  </si>
  <si>
    <t>Grade 5 Boys Shauna May Seneca A</t>
  </si>
  <si>
    <t>Grade 5 Boys Weinlos A</t>
  </si>
  <si>
    <t>Grade 5 Girls Aurora Charter C</t>
  </si>
  <si>
    <t>Grade 5 Girls Brander Gardens D</t>
  </si>
  <si>
    <t>Grade 5 Girls Callingwood B</t>
  </si>
  <si>
    <t>Grade 5 Girls Centennial B</t>
  </si>
  <si>
    <t>Grade 5 Girls Centennial C</t>
  </si>
  <si>
    <t>Grade 5 Girls Centennial D</t>
  </si>
  <si>
    <t>Grade 5 Girls Coronation A</t>
  </si>
  <si>
    <t>Grade 5 Girls Edmonton Christian West A</t>
  </si>
  <si>
    <t>Grade 5 Girls Edmonton Christian West B</t>
  </si>
  <si>
    <t>Grade 5 Girls Edmonton Christian West C</t>
  </si>
  <si>
    <t>Grade 5 Girls Elmwood</t>
  </si>
  <si>
    <t>Grade 5 Girls Hardisty A</t>
  </si>
  <si>
    <t>Grade 5 Girls John A. McDougall A</t>
  </si>
  <si>
    <t>Grade 5 Girls Kameyosek A</t>
  </si>
  <si>
    <t>Grade 5 Girls King Edward A</t>
  </si>
  <si>
    <t>Grade 5 Girls King Edward B</t>
  </si>
  <si>
    <t>Grade 5 Girls King Edward C</t>
  </si>
  <si>
    <t>Grade 5 Girls Laurier Heights C</t>
  </si>
  <si>
    <t>Grade 5 Girls MAC Islamic B</t>
  </si>
  <si>
    <t>Grade 5 Girls Mee-Yah-Noh A</t>
  </si>
  <si>
    <t>Grade 5 Girls Mill Creek B</t>
  </si>
  <si>
    <t>Grade 5 Girls Mill Creek C</t>
  </si>
  <si>
    <t>Grade 5 Girls Mill Creek D</t>
  </si>
  <si>
    <t>Grade 5 Girls Pine Street A</t>
  </si>
  <si>
    <t>Grade 5 Girls Roberta MacAdams A</t>
  </si>
  <si>
    <t>Grade 5 Girls Shauna May Seneca A</t>
  </si>
  <si>
    <t>Grade 5 Girls Shauna May Seneca B</t>
  </si>
  <si>
    <t>Grade 5 Girls Soraya Hafez A</t>
  </si>
  <si>
    <t>Grade 5 Girls Soraya Hafez B</t>
  </si>
  <si>
    <t>Grade 5 Girls Steinhauer A</t>
  </si>
  <si>
    <t>Grade 5 Girls Virginia Park A</t>
  </si>
  <si>
    <t>Grade 5 Girls Winterburn A</t>
  </si>
  <si>
    <t>Grade 5 Girls Winterburn B</t>
  </si>
  <si>
    <t>Grade 6 Boys Brander Gardens B</t>
  </si>
  <si>
    <t>Grade 6 Boys Brander Gardens C</t>
  </si>
  <si>
    <t>Grade 6 Boys Edmonton Christian West A</t>
  </si>
  <si>
    <t>Grade 6 Boys Elmwood A</t>
  </si>
  <si>
    <t>Grade 6 Boys Elmwood B</t>
  </si>
  <si>
    <t>Grade 6 Boys George P. Nicholson B</t>
  </si>
  <si>
    <t>Grade 6 Boys Hardisty A</t>
  </si>
  <si>
    <t>Grade 6 Boys John A. McDougall A</t>
  </si>
  <si>
    <t>Grade 6 Boys Kameyosek A</t>
  </si>
  <si>
    <t>Grade 6 Boys LaPerle A</t>
  </si>
  <si>
    <t>Grade 6 Boys LaPerle B</t>
  </si>
  <si>
    <t>Grade 6 Boys LaPerle C</t>
  </si>
  <si>
    <t>Grade 6 Boys Laurier Heights C</t>
  </si>
  <si>
    <t>Grade 6 Boys Meyokumin B</t>
  </si>
  <si>
    <t>Grade 6 Boys Meyokumin C</t>
  </si>
  <si>
    <t>Grade 6 Boys Mill Creek A</t>
  </si>
  <si>
    <t>Grade 6 Boys Mill Creek B</t>
  </si>
  <si>
    <t>Grade 6 Boys Patricia Heights C</t>
  </si>
  <si>
    <t>Grade 6 Boys Roberta MacAdams A</t>
  </si>
  <si>
    <t>Grade 6 Boys Roberta MacAdams B</t>
  </si>
  <si>
    <t>Grade 6 Boys Satoo A</t>
  </si>
  <si>
    <t>Grade 6 Boys Shauna May Seneca A</t>
  </si>
  <si>
    <t>Grade 6 Boys Thrive A</t>
  </si>
  <si>
    <t>Grade 6 Boys Tipaskan A</t>
  </si>
  <si>
    <t>Grade 6 Boys Tipaskan B</t>
  </si>
  <si>
    <t>Grade 6 Boys Virginia Park A</t>
  </si>
  <si>
    <t>Grade 6 Boys Virginia Park B</t>
  </si>
  <si>
    <t>Grade 6 Boys Westglen B</t>
  </si>
  <si>
    <t>Grade 6 Boys Westglen C</t>
  </si>
  <si>
    <t>Grade 6 Boys Winterburn A</t>
  </si>
  <si>
    <t>Grade 6 Boys Winterburn B</t>
  </si>
  <si>
    <t>Grade 6 Girls Aurora Charter B</t>
  </si>
  <si>
    <t>Grade 6 Girls Brander Gardens C</t>
  </si>
  <si>
    <t>Grade 6 Girls Centennial A</t>
  </si>
  <si>
    <t>Grade 6 Girls Edmonton Christian West A</t>
  </si>
  <si>
    <t>Grade 6 Girls Forest Heights B</t>
  </si>
  <si>
    <t>Grade 6 Girls Hardisty A</t>
  </si>
  <si>
    <t>Grade 6 Girls Holyrood B</t>
  </si>
  <si>
    <t>Grade 6 Girls Homesteader A</t>
  </si>
  <si>
    <t>Grade 6 Girls King Edward A</t>
  </si>
  <si>
    <t>Grade 6 Girls LaPerle A</t>
  </si>
  <si>
    <t>Grade 6 Girls LaPerle B</t>
  </si>
  <si>
    <t>Grade 6 Girls LaPerle C</t>
  </si>
  <si>
    <t>Grade 6 Girls Laurier Heights B</t>
  </si>
  <si>
    <t>Grade 6 Girls Lorelei A</t>
  </si>
  <si>
    <t>Grade 6 Girls Lynnwood B</t>
  </si>
  <si>
    <t>Grade 6 Girls Mee-Yah-Noh A</t>
  </si>
  <si>
    <t>Grade 6 Girls Menisa C</t>
  </si>
  <si>
    <t>Grade 6 Girls Meyokumin B</t>
  </si>
  <si>
    <t>Grade 6 Girls Meyokumin C</t>
  </si>
  <si>
    <t>Grade 6 Girls Parkallen B</t>
  </si>
  <si>
    <t>Grade 6 Girls Pine Street A</t>
  </si>
  <si>
    <t>Grade 6 Girls Roberta MacAdams A</t>
  </si>
  <si>
    <t>Grade 6 Girls Shauna May Seneca A</t>
  </si>
  <si>
    <t>Grade 6 Girls Tipaskan A</t>
  </si>
  <si>
    <t>Grade 6 Girls Virginia Park A</t>
  </si>
  <si>
    <t>Grade 6 Girls Westbrook C</t>
  </si>
  <si>
    <t>Grade 6 Girls Westbrook D</t>
  </si>
  <si>
    <t>Grade 6 Girls Westglen B</t>
  </si>
  <si>
    <t>Grade 6 Girls Windsor Park B</t>
  </si>
  <si>
    <t>Grade 6 Girls Winterburn A</t>
  </si>
  <si>
    <t>Grade 6 Girls Winterburn B</t>
  </si>
  <si>
    <t>Constable Daniel Woodall A</t>
  </si>
  <si>
    <t>Constable Daniel Woodall B</t>
  </si>
  <si>
    <t>Constable Daniel Woodall C</t>
  </si>
  <si>
    <t>Grade 4 Girls Constable Daniel Woodall A</t>
  </si>
  <si>
    <t>Grade 4 Girls Constable Daniel Woodall B</t>
  </si>
  <si>
    <t>Grade 4 Boys Constable Daniel Woodall A</t>
  </si>
  <si>
    <t>Grade 4 Boys Constable Daniel Woodall B</t>
  </si>
  <si>
    <t>Grade 5 Girls Constable Daniel Woodall A</t>
  </si>
  <si>
    <t>Grade 5 Girls Constable Daniel Woodall B</t>
  </si>
  <si>
    <t>Grade 5 Boys Constable Daniel Woodall A</t>
  </si>
  <si>
    <t>Grade 5 Boys Constable Daniel Woodall B</t>
  </si>
  <si>
    <t>Grade 5 Boys Constable Daniel Woodall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</si>
</sst>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2" applyNumberFormat="0" applyAlignment="0" applyProtection="0"/>
    <xf numFmtId="0" fontId="16" fillId="28" borderId="3" applyNumberFormat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2" applyNumberFormat="0" applyAlignment="0" applyProtection="0"/>
    <xf numFmtId="0" fontId="23" fillId="0" borderId="7" applyNumberFormat="0" applyFill="0" applyAlignment="0" applyProtection="0"/>
    <xf numFmtId="0" fontId="24" fillId="31" borderId="0" applyNumberFormat="0" applyBorder="0" applyAlignment="0" applyProtection="0"/>
    <xf numFmtId="0" fontId="5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12" fillId="32" borderId="8" applyNumberFormat="0" applyFont="0" applyAlignment="0" applyProtection="0"/>
    <xf numFmtId="0" fontId="25" fillId="2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0" fillId="0" borderId="0"/>
    <xf numFmtId="0" fontId="4" fillId="0" borderId="0"/>
    <xf numFmtId="0" fontId="4" fillId="32" borderId="8" applyNumberFormat="0" applyFont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0" fillId="0" borderId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5" fillId="0" borderId="0"/>
    <xf numFmtId="0" fontId="5" fillId="0" borderId="0"/>
    <xf numFmtId="0" fontId="3" fillId="0" borderId="0"/>
    <xf numFmtId="0" fontId="3" fillId="32" borderId="8" applyNumberFormat="0" applyFont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3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5" fillId="0" borderId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5" fillId="0" borderId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5" fillId="0" borderId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1" fillId="0" borderId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/>
    <xf numFmtId="0" fontId="7" fillId="0" borderId="1" xfId="0" applyFont="1" applyBorder="1" applyAlignment="1">
      <alignment wrapText="1"/>
    </xf>
    <xf numFmtId="0" fontId="7" fillId="0" borderId="0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0" xfId="0" applyFont="1" applyFill="1" applyBorder="1" applyAlignment="1">
      <alignment horizontal="left" wrapText="1"/>
    </xf>
    <xf numFmtId="0" fontId="10" fillId="0" borderId="0" xfId="0" applyFont="1"/>
    <xf numFmtId="0" fontId="11" fillId="0" borderId="0" xfId="46" applyFont="1" applyAlignment="1">
      <alignment horizontal="center"/>
    </xf>
    <xf numFmtId="0" fontId="5" fillId="0" borderId="0" xfId="0" applyFont="1"/>
    <xf numFmtId="0" fontId="29" fillId="0" borderId="0" xfId="46" applyFont="1" applyFill="1" applyAlignment="1">
      <alignment horizontal="right"/>
    </xf>
    <xf numFmtId="3" fontId="0" fillId="0" borderId="0" xfId="0" applyNumberFormat="1"/>
    <xf numFmtId="3" fontId="10" fillId="0" borderId="0" xfId="0" applyNumberFormat="1" applyFont="1"/>
    <xf numFmtId="0" fontId="8" fillId="0" borderId="0" xfId="0" applyFont="1" applyAlignment="1">
      <alignment horizontal="right"/>
    </xf>
    <xf numFmtId="3" fontId="5" fillId="0" borderId="0" xfId="0" applyNumberFormat="1" applyFont="1"/>
    <xf numFmtId="0" fontId="2" fillId="0" borderId="0" xfId="128"/>
    <xf numFmtId="0" fontId="31" fillId="0" borderId="0" xfId="128" applyFont="1"/>
    <xf numFmtId="0" fontId="2" fillId="0" borderId="0" xfId="179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  <xf numFmtId="0" fontId="1" fillId="0" borderId="0" xfId="195"/>
  </cellXfs>
  <cellStyles count="209">
    <cellStyle name="20% - Accent1" xfId="1" builtinId="30" customBuiltin="1"/>
    <cellStyle name="20% - Accent1 2" xfId="75"/>
    <cellStyle name="20% - Accent1 2 2" xfId="111"/>
    <cellStyle name="20% - Accent1 2 2 2" xfId="181"/>
    <cellStyle name="20% - Accent1 2 3" xfId="147"/>
    <cellStyle name="20% - Accent1 3" xfId="92"/>
    <cellStyle name="20% - Accent1 3 2" xfId="164"/>
    <cellStyle name="20% - Accent1 4" xfId="130"/>
    <cellStyle name="20% - Accent1 5" xfId="197"/>
    <cellStyle name="20% - Accent2" xfId="2" builtinId="34" customBuiltin="1"/>
    <cellStyle name="20% - Accent2 2" xfId="77"/>
    <cellStyle name="20% - Accent2 2 2" xfId="113"/>
    <cellStyle name="20% - Accent2 2 2 2" xfId="183"/>
    <cellStyle name="20% - Accent2 2 3" xfId="149"/>
    <cellStyle name="20% - Accent2 3" xfId="94"/>
    <cellStyle name="20% - Accent2 3 2" xfId="166"/>
    <cellStyle name="20% - Accent2 4" xfId="132"/>
    <cellStyle name="20% - Accent2 5" xfId="199"/>
    <cellStyle name="20% - Accent3" xfId="3" builtinId="38" customBuiltin="1"/>
    <cellStyle name="20% - Accent3 2" xfId="79"/>
    <cellStyle name="20% - Accent3 2 2" xfId="115"/>
    <cellStyle name="20% - Accent3 2 2 2" xfId="185"/>
    <cellStyle name="20% - Accent3 2 3" xfId="151"/>
    <cellStyle name="20% - Accent3 3" xfId="96"/>
    <cellStyle name="20% - Accent3 3 2" xfId="168"/>
    <cellStyle name="20% - Accent3 4" xfId="134"/>
    <cellStyle name="20% - Accent3 5" xfId="201"/>
    <cellStyle name="20% - Accent4" xfId="4" builtinId="42" customBuiltin="1"/>
    <cellStyle name="20% - Accent4 2" xfId="81"/>
    <cellStyle name="20% - Accent4 2 2" xfId="117"/>
    <cellStyle name="20% - Accent4 2 2 2" xfId="187"/>
    <cellStyle name="20% - Accent4 2 3" xfId="153"/>
    <cellStyle name="20% - Accent4 3" xfId="98"/>
    <cellStyle name="20% - Accent4 3 2" xfId="170"/>
    <cellStyle name="20% - Accent4 4" xfId="136"/>
    <cellStyle name="20% - Accent4 5" xfId="203"/>
    <cellStyle name="20% - Accent5" xfId="5" builtinId="46" customBuiltin="1"/>
    <cellStyle name="20% - Accent5 2" xfId="83"/>
    <cellStyle name="20% - Accent5 2 2" xfId="119"/>
    <cellStyle name="20% - Accent5 2 2 2" xfId="189"/>
    <cellStyle name="20% - Accent5 2 3" xfId="155"/>
    <cellStyle name="20% - Accent5 3" xfId="101"/>
    <cellStyle name="20% - Accent5 3 2" xfId="173"/>
    <cellStyle name="20% - Accent5 4" xfId="138"/>
    <cellStyle name="20% - Accent5 5" xfId="205"/>
    <cellStyle name="20% - Accent6" xfId="6" builtinId="50" customBuiltin="1"/>
    <cellStyle name="20% - Accent6 2" xfId="85"/>
    <cellStyle name="20% - Accent6 2 2" xfId="121"/>
    <cellStyle name="20% - Accent6 2 2 2" xfId="191"/>
    <cellStyle name="20% - Accent6 2 3" xfId="157"/>
    <cellStyle name="20% - Accent6 3" xfId="103"/>
    <cellStyle name="20% - Accent6 3 2" xfId="175"/>
    <cellStyle name="20% - Accent6 4" xfId="140"/>
    <cellStyle name="20% - Accent6 5" xfId="207"/>
    <cellStyle name="40% - Accent1" xfId="7" builtinId="31" customBuiltin="1"/>
    <cellStyle name="40% - Accent1 2" xfId="76"/>
    <cellStyle name="40% - Accent1 2 2" xfId="112"/>
    <cellStyle name="40% - Accent1 2 2 2" xfId="182"/>
    <cellStyle name="40% - Accent1 2 3" xfId="148"/>
    <cellStyle name="40% - Accent1 3" xfId="93"/>
    <cellStyle name="40% - Accent1 3 2" xfId="165"/>
    <cellStyle name="40% - Accent1 4" xfId="131"/>
    <cellStyle name="40% - Accent1 5" xfId="198"/>
    <cellStyle name="40% - Accent2" xfId="8" builtinId="35" customBuiltin="1"/>
    <cellStyle name="40% - Accent2 2" xfId="78"/>
    <cellStyle name="40% - Accent2 2 2" xfId="114"/>
    <cellStyle name="40% - Accent2 2 2 2" xfId="184"/>
    <cellStyle name="40% - Accent2 2 3" xfId="150"/>
    <cellStyle name="40% - Accent2 3" xfId="95"/>
    <cellStyle name="40% - Accent2 3 2" xfId="167"/>
    <cellStyle name="40% - Accent2 4" xfId="133"/>
    <cellStyle name="40% - Accent2 5" xfId="200"/>
    <cellStyle name="40% - Accent3" xfId="9" builtinId="39" customBuiltin="1"/>
    <cellStyle name="40% - Accent3 2" xfId="80"/>
    <cellStyle name="40% - Accent3 2 2" xfId="116"/>
    <cellStyle name="40% - Accent3 2 2 2" xfId="186"/>
    <cellStyle name="40% - Accent3 2 3" xfId="152"/>
    <cellStyle name="40% - Accent3 3" xfId="97"/>
    <cellStyle name="40% - Accent3 3 2" xfId="169"/>
    <cellStyle name="40% - Accent3 4" xfId="135"/>
    <cellStyle name="40% - Accent3 5" xfId="202"/>
    <cellStyle name="40% - Accent4" xfId="10" builtinId="43" customBuiltin="1"/>
    <cellStyle name="40% - Accent4 2" xfId="82"/>
    <cellStyle name="40% - Accent4 2 2" xfId="118"/>
    <cellStyle name="40% - Accent4 2 2 2" xfId="188"/>
    <cellStyle name="40% - Accent4 2 3" xfId="154"/>
    <cellStyle name="40% - Accent4 3" xfId="99"/>
    <cellStyle name="40% - Accent4 3 2" xfId="171"/>
    <cellStyle name="40% - Accent4 4" xfId="137"/>
    <cellStyle name="40% - Accent4 5" xfId="204"/>
    <cellStyle name="40% - Accent5" xfId="11" builtinId="47" customBuiltin="1"/>
    <cellStyle name="40% - Accent5 2" xfId="84"/>
    <cellStyle name="40% - Accent5 2 2" xfId="120"/>
    <cellStyle name="40% - Accent5 2 2 2" xfId="190"/>
    <cellStyle name="40% - Accent5 2 3" xfId="156"/>
    <cellStyle name="40% - Accent5 3" xfId="102"/>
    <cellStyle name="40% - Accent5 3 2" xfId="174"/>
    <cellStyle name="40% - Accent5 4" xfId="139"/>
    <cellStyle name="40% - Accent5 5" xfId="206"/>
    <cellStyle name="40% - Accent6" xfId="12" builtinId="51" customBuiltin="1"/>
    <cellStyle name="40% - Accent6 2" xfId="86"/>
    <cellStyle name="40% - Accent6 2 2" xfId="122"/>
    <cellStyle name="40% - Accent6 2 2 2" xfId="192"/>
    <cellStyle name="40% - Accent6 2 3" xfId="158"/>
    <cellStyle name="40% - Accent6 3" xfId="104"/>
    <cellStyle name="40% - Accent6 3 2" xfId="176"/>
    <cellStyle name="40% - Accent6 4" xfId="141"/>
    <cellStyle name="40% - Accent6 5" xfId="208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37"/>
    <cellStyle name="Normal 10 2" xfId="38"/>
    <cellStyle name="Normal 10 2 2" xfId="39"/>
    <cellStyle name="Normal 11" xfId="40"/>
    <cellStyle name="Normal 11 2" xfId="41"/>
    <cellStyle name="Normal 11 2 2" xfId="42"/>
    <cellStyle name="Normal 11 3" xfId="43"/>
    <cellStyle name="Normal 12" xfId="44"/>
    <cellStyle name="Normal 12 2" xfId="45"/>
    <cellStyle name="Normal 13" xfId="73"/>
    <cellStyle name="Normal 13 2" xfId="109"/>
    <cellStyle name="Normal 13 2 2" xfId="179"/>
    <cellStyle name="Normal 13 3" xfId="145"/>
    <cellStyle name="Normal 14" xfId="87"/>
    <cellStyle name="Normal 14 2" xfId="159"/>
    <cellStyle name="Normal 15" xfId="90"/>
    <cellStyle name="Normal 15 2" xfId="162"/>
    <cellStyle name="Normal 16" xfId="100"/>
    <cellStyle name="Normal 16 2" xfId="172"/>
    <cellStyle name="Normal 17" xfId="128"/>
    <cellStyle name="Normal 18" xfId="142"/>
    <cellStyle name="Normal 19" xfId="195"/>
    <cellStyle name="Normal 2" xfId="46"/>
    <cellStyle name="Normal 2 2" xfId="88"/>
    <cellStyle name="Normal 2 2 2" xfId="124"/>
    <cellStyle name="Normal 2 2 3" xfId="106"/>
    <cellStyle name="Normal 2 2 4" xfId="160"/>
    <cellStyle name="Normal 2 3" xfId="123"/>
    <cellStyle name="Normal 2 4" xfId="105"/>
    <cellStyle name="Normal 2 5" xfId="143"/>
    <cellStyle name="Normal 3" xfId="47"/>
    <cellStyle name="Normal 3 2" xfId="48"/>
    <cellStyle name="Normal 3 2 2" xfId="49"/>
    <cellStyle name="Normal 3 2 3" xfId="125"/>
    <cellStyle name="Normal 3 2 3 2" xfId="193"/>
    <cellStyle name="Normal 3 3" xfId="107"/>
    <cellStyle name="Normal 3 3 2" xfId="177"/>
    <cellStyle name="Normal 4" xfId="50"/>
    <cellStyle name="Normal 4 2" xfId="51"/>
    <cellStyle name="Normal 4 2 2" xfId="52"/>
    <cellStyle name="Normal 4 3" xfId="126"/>
    <cellStyle name="Normal 5" xfId="53"/>
    <cellStyle name="Normal 5 2" xfId="54"/>
    <cellStyle name="Normal 5 2 2" xfId="55"/>
    <cellStyle name="Normal 6" xfId="56"/>
    <cellStyle name="Normal 6 2" xfId="57"/>
    <cellStyle name="Normal 6 2 2" xfId="58"/>
    <cellStyle name="Normal 7" xfId="59"/>
    <cellStyle name="Normal 7 2" xfId="60"/>
    <cellStyle name="Normal 7 2 2" xfId="61"/>
    <cellStyle name="Normal 8" xfId="62"/>
    <cellStyle name="Normal 8 2" xfId="63"/>
    <cellStyle name="Normal 8 2 2" xfId="64"/>
    <cellStyle name="Normal 9" xfId="65"/>
    <cellStyle name="Normal 9 2" xfId="66"/>
    <cellStyle name="Normal 9 2 2" xfId="67"/>
    <cellStyle name="Note 2" xfId="68"/>
    <cellStyle name="Note 2 2" xfId="89"/>
    <cellStyle name="Note 2 2 2" xfId="127"/>
    <cellStyle name="Note 2 2 2 2" xfId="194"/>
    <cellStyle name="Note 2 2 3" xfId="161"/>
    <cellStyle name="Note 2 3" xfId="108"/>
    <cellStyle name="Note 2 3 2" xfId="178"/>
    <cellStyle name="Note 2 4" xfId="144"/>
    <cellStyle name="Note 3" xfId="74"/>
    <cellStyle name="Note 3 2" xfId="110"/>
    <cellStyle name="Note 3 2 2" xfId="180"/>
    <cellStyle name="Note 3 3" xfId="146"/>
    <cellStyle name="Note 4" xfId="91"/>
    <cellStyle name="Note 4 2" xfId="163"/>
    <cellStyle name="Note 5" xfId="129"/>
    <cellStyle name="Note 6" xfId="196"/>
    <cellStyle name="Output" xfId="69" builtinId="21" customBuiltin="1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5"/>
  <sheetViews>
    <sheetView workbookViewId="0">
      <pane ySplit="1635" topLeftCell="A3" activePane="bottomLeft"/>
      <selection activeCell="H1" sqref="H1:H1048576"/>
      <selection pane="bottomLeft" activeCell="L3" sqref="L3"/>
    </sheetView>
  </sheetViews>
  <sheetFormatPr defaultRowHeight="12.75" x14ac:dyDescent="0.2"/>
  <cols>
    <col min="1" max="1" width="6.7109375" style="14" bestFit="1" customWidth="1"/>
    <col min="2" max="2" width="31.42578125" style="14" bestFit="1" customWidth="1"/>
    <col min="3" max="3" width="8.28515625" style="14" customWidth="1"/>
    <col min="4" max="4" width="9.42578125" style="14" customWidth="1"/>
    <col min="5" max="5" width="9.28515625" style="14" customWidth="1"/>
    <col min="6" max="6" width="9.5703125" style="14" customWidth="1"/>
    <col min="7" max="7" width="1.7109375" style="14" customWidth="1"/>
    <col min="8" max="8" width="41.140625" style="14" hidden="1" customWidth="1"/>
    <col min="9" max="10" width="9.140625" style="14" hidden="1" customWidth="1"/>
    <col min="11" max="11" width="9.140625" style="19" hidden="1" customWidth="1"/>
    <col min="12" max="12" width="9.140625" style="14" customWidth="1"/>
    <col min="13" max="16384" width="9.140625" style="14"/>
  </cols>
  <sheetData>
    <row r="1" spans="1:11" ht="18" x14ac:dyDescent="0.25">
      <c r="A1" s="4" t="s">
        <v>411</v>
      </c>
    </row>
    <row r="2" spans="1:11" ht="51" x14ac:dyDescent="0.2">
      <c r="A2" s="3" t="s">
        <v>6</v>
      </c>
      <c r="B2" s="5" t="s">
        <v>0</v>
      </c>
      <c r="C2" s="3" t="s">
        <v>5</v>
      </c>
      <c r="D2" s="3" t="s">
        <v>1</v>
      </c>
      <c r="E2" s="3" t="s">
        <v>2</v>
      </c>
      <c r="F2" s="3" t="s">
        <v>3</v>
      </c>
      <c r="G2" s="2"/>
      <c r="H2" s="6" t="s">
        <v>7</v>
      </c>
      <c r="I2" s="6" t="s">
        <v>43</v>
      </c>
      <c r="J2" s="13" t="s">
        <v>44</v>
      </c>
      <c r="K2" s="14"/>
    </row>
    <row r="3" spans="1:11" s="16" customFormat="1" x14ac:dyDescent="0.2">
      <c r="A3" s="1" t="s">
        <v>419</v>
      </c>
      <c r="K3" s="21"/>
    </row>
    <row r="4" spans="1:11" s="16" customFormat="1" x14ac:dyDescent="0.2">
      <c r="B4" s="16" t="s">
        <v>418</v>
      </c>
      <c r="H4" s="16" t="str">
        <f>CONCATENATE("Grade 3 Girls ", B4)</f>
        <v>Grade 3 Girls [Not held in 2025…]</v>
      </c>
      <c r="I4" s="16">
        <f>COUNTIF('Point Totals by Grade-Gender'!A:A, 'Team Points Summary'!H4)</f>
        <v>0</v>
      </c>
      <c r="J4" s="16" t="str">
        <f t="shared" ref="J4" si="0">IF(I4 = 0, "MISSING", "")</f>
        <v>MISSING</v>
      </c>
    </row>
    <row r="5" spans="1:11" s="16" customFormat="1" x14ac:dyDescent="0.2">
      <c r="C5" s="21">
        <f>SUM(C4:C4)</f>
        <v>0</v>
      </c>
      <c r="H5" s="1" t="s">
        <v>24</v>
      </c>
      <c r="I5" s="16">
        <f>COUNTIF('Point Totals by Grade-Gender'!A:A, 'Team Points Summary'!H5)</f>
        <v>1</v>
      </c>
      <c r="K5" s="21">
        <f>SUM(C5, C368, C750)</f>
        <v>0</v>
      </c>
    </row>
    <row r="6" spans="1:11" s="16" customFormat="1" x14ac:dyDescent="0.2">
      <c r="H6" s="1"/>
      <c r="K6" s="21"/>
    </row>
    <row r="7" spans="1:11" s="16" customFormat="1" x14ac:dyDescent="0.2">
      <c r="A7" s="1" t="s">
        <v>420</v>
      </c>
      <c r="K7" s="21"/>
    </row>
    <row r="8" spans="1:11" s="16" customFormat="1" x14ac:dyDescent="0.2">
      <c r="B8" s="16" t="s">
        <v>418</v>
      </c>
      <c r="H8" s="16" t="str">
        <f>CONCATENATE("Grade 3 Boys ", B8)</f>
        <v>Grade 3 Boys [Not held in 2025…]</v>
      </c>
      <c r="I8" s="16">
        <f>COUNTIF('Point Totals by Grade-Gender'!A:A, 'Team Points Summary'!H8)</f>
        <v>0</v>
      </c>
      <c r="J8" s="16" t="str">
        <f t="shared" ref="J8" si="1">IF(I8 = 0, "MISSING", "")</f>
        <v>MISSING</v>
      </c>
    </row>
    <row r="9" spans="1:11" s="16" customFormat="1" x14ac:dyDescent="0.2">
      <c r="C9" s="21">
        <f>SUM(C8:C8)</f>
        <v>0</v>
      </c>
      <c r="H9" s="1" t="s">
        <v>25</v>
      </c>
      <c r="I9" s="16">
        <f>COUNTIF('Point Totals by Grade-Gender'!A:A, 'Team Points Summary'!H9)</f>
        <v>1</v>
      </c>
      <c r="K9" s="21">
        <f>SUM(C9,C372,C754)</f>
        <v>0</v>
      </c>
    </row>
    <row r="10" spans="1:11" s="16" customFormat="1" x14ac:dyDescent="0.2">
      <c r="H10" s="1"/>
      <c r="K10" s="21"/>
    </row>
    <row r="11" spans="1:11" s="16" customFormat="1" x14ac:dyDescent="0.2">
      <c r="A11" s="1" t="s">
        <v>412</v>
      </c>
      <c r="K11" s="21"/>
    </row>
    <row r="12" spans="1:11" s="16" customFormat="1" ht="15" x14ac:dyDescent="0.25">
      <c r="A12" s="36">
        <v>1</v>
      </c>
      <c r="B12" s="36" t="s">
        <v>78</v>
      </c>
      <c r="C12" s="36">
        <v>36</v>
      </c>
      <c r="D12" s="36">
        <v>5</v>
      </c>
      <c r="E12" s="36">
        <v>11</v>
      </c>
      <c r="F12" s="36">
        <v>20</v>
      </c>
      <c r="H12" s="16" t="str">
        <f>CONCATENATE("Grade 4 Girls ", B12)</f>
        <v>Grade 4 Girls Laurier Heights A</v>
      </c>
      <c r="I12" s="16">
        <f>COUNTIF('Point Totals by Grade-Gender'!A:A, 'Team Points Summary'!H12)</f>
        <v>1</v>
      </c>
      <c r="J12" s="16" t="str">
        <f t="shared" ref="J12:J18" si="2">IF(I12 = 0, "MISSING", "")</f>
        <v/>
      </c>
    </row>
    <row r="13" spans="1:11" s="16" customFormat="1" ht="15" x14ac:dyDescent="0.25">
      <c r="A13" s="36">
        <v>2</v>
      </c>
      <c r="B13" s="36" t="s">
        <v>208</v>
      </c>
      <c r="C13" s="36">
        <v>40</v>
      </c>
      <c r="D13" s="36">
        <v>4</v>
      </c>
      <c r="E13" s="36">
        <v>14</v>
      </c>
      <c r="F13" s="36">
        <v>22</v>
      </c>
      <c r="H13" s="16" t="str">
        <f t="shared" ref="H13:H61" si="3">CONCATENATE("Grade 4 Girls ", B13)</f>
        <v>Grade 4 Girls Hardisty A</v>
      </c>
      <c r="I13" s="16">
        <f>COUNTIF('Point Totals by Grade-Gender'!A:A, 'Team Points Summary'!H13)</f>
        <v>1</v>
      </c>
      <c r="J13" s="16" t="str">
        <f t="shared" si="2"/>
        <v/>
      </c>
    </row>
    <row r="14" spans="1:11" s="16" customFormat="1" ht="15" x14ac:dyDescent="0.25">
      <c r="A14" s="36">
        <v>3</v>
      </c>
      <c r="B14" s="36" t="s">
        <v>51</v>
      </c>
      <c r="C14" s="36">
        <v>46</v>
      </c>
      <c r="D14" s="36">
        <v>9</v>
      </c>
      <c r="E14" s="36">
        <v>18</v>
      </c>
      <c r="F14" s="36">
        <v>19</v>
      </c>
      <c r="H14" s="16" t="str">
        <f t="shared" si="3"/>
        <v>Grade 4 Girls Brander Gardens A</v>
      </c>
      <c r="I14" s="16">
        <f>COUNTIF('Point Totals by Grade-Gender'!A:A, 'Team Points Summary'!H14)</f>
        <v>1</v>
      </c>
      <c r="J14" s="16" t="str">
        <f t="shared" si="2"/>
        <v/>
      </c>
    </row>
    <row r="15" spans="1:11" s="16" customFormat="1" ht="15" x14ac:dyDescent="0.25">
      <c r="A15" s="36">
        <v>4</v>
      </c>
      <c r="B15" s="36" t="s">
        <v>47</v>
      </c>
      <c r="C15" s="36">
        <v>68</v>
      </c>
      <c r="D15" s="36">
        <v>16</v>
      </c>
      <c r="E15" s="36">
        <v>24</v>
      </c>
      <c r="F15" s="36">
        <v>28</v>
      </c>
      <c r="H15" s="16" t="str">
        <f t="shared" si="3"/>
        <v>Grade 4 Girls Windsor Park A</v>
      </c>
      <c r="I15" s="16">
        <f>COUNTIF('Point Totals by Grade-Gender'!A:A, 'Team Points Summary'!H15)</f>
        <v>1</v>
      </c>
      <c r="J15" s="16" t="str">
        <f t="shared" si="2"/>
        <v/>
      </c>
    </row>
    <row r="16" spans="1:11" s="16" customFormat="1" ht="15" x14ac:dyDescent="0.25">
      <c r="A16" s="36">
        <v>5</v>
      </c>
      <c r="B16" s="36" t="s">
        <v>66</v>
      </c>
      <c r="C16" s="36">
        <v>82</v>
      </c>
      <c r="D16" s="36">
        <v>1</v>
      </c>
      <c r="E16" s="36">
        <v>37</v>
      </c>
      <c r="F16" s="36">
        <v>44</v>
      </c>
      <c r="H16" s="16" t="str">
        <f t="shared" si="3"/>
        <v>Grade 4 Girls Patricia Heights A</v>
      </c>
      <c r="I16" s="16">
        <f>COUNTIF('Point Totals by Grade-Gender'!A:A, 'Team Points Summary'!H16)</f>
        <v>1</v>
      </c>
      <c r="J16" s="16" t="str">
        <f t="shared" si="2"/>
        <v/>
      </c>
    </row>
    <row r="17" spans="1:10" s="16" customFormat="1" ht="15" x14ac:dyDescent="0.25">
      <c r="A17" s="36">
        <v>6</v>
      </c>
      <c r="B17" s="36" t="s">
        <v>211</v>
      </c>
      <c r="C17" s="36">
        <v>84</v>
      </c>
      <c r="D17" s="36">
        <v>12</v>
      </c>
      <c r="E17" s="36">
        <v>25</v>
      </c>
      <c r="F17" s="36">
        <v>47</v>
      </c>
      <c r="H17" s="16" t="str">
        <f t="shared" si="3"/>
        <v>Grade 4 Girls Kim Hung A</v>
      </c>
      <c r="I17" s="16">
        <f>COUNTIF('Point Totals by Grade-Gender'!A:A, 'Team Points Summary'!H17)</f>
        <v>1</v>
      </c>
      <c r="J17" s="16" t="str">
        <f t="shared" si="2"/>
        <v/>
      </c>
    </row>
    <row r="18" spans="1:10" s="16" customFormat="1" ht="15" x14ac:dyDescent="0.25">
      <c r="A18" s="36">
        <v>7</v>
      </c>
      <c r="B18" s="36" t="s">
        <v>48</v>
      </c>
      <c r="C18" s="36">
        <v>84</v>
      </c>
      <c r="D18" s="36">
        <v>17</v>
      </c>
      <c r="E18" s="36">
        <v>26</v>
      </c>
      <c r="F18" s="36">
        <v>41</v>
      </c>
      <c r="H18" s="16" t="str">
        <f t="shared" si="3"/>
        <v>Grade 4 Girls Brookside A</v>
      </c>
      <c r="I18" s="16">
        <f>COUNTIF('Point Totals by Grade-Gender'!A:A, 'Team Points Summary'!H18)</f>
        <v>1</v>
      </c>
      <c r="J18" s="16" t="str">
        <f t="shared" si="2"/>
        <v/>
      </c>
    </row>
    <row r="19" spans="1:10" s="16" customFormat="1" ht="15" x14ac:dyDescent="0.25">
      <c r="A19" s="36">
        <v>8</v>
      </c>
      <c r="B19" s="36" t="s">
        <v>61</v>
      </c>
      <c r="C19" s="36">
        <v>108</v>
      </c>
      <c r="D19" s="36">
        <v>21</v>
      </c>
      <c r="E19" s="36">
        <v>38</v>
      </c>
      <c r="F19" s="36">
        <v>49</v>
      </c>
      <c r="H19" s="16" t="str">
        <f t="shared" si="3"/>
        <v>Grade 4 Girls Earl Buxton A</v>
      </c>
      <c r="I19" s="16">
        <f>COUNTIF('Point Totals by Grade-Gender'!A:A, 'Team Points Summary'!H19)</f>
        <v>1</v>
      </c>
      <c r="J19" s="16" t="str">
        <f t="shared" ref="J19:J61" si="4">IF(I19 = 0, "MISSING", "")</f>
        <v/>
      </c>
    </row>
    <row r="20" spans="1:10" s="16" customFormat="1" ht="15" x14ac:dyDescent="0.25">
      <c r="A20" s="36">
        <v>9</v>
      </c>
      <c r="B20" s="36" t="s">
        <v>445</v>
      </c>
      <c r="C20" s="36">
        <v>133</v>
      </c>
      <c r="D20" s="36">
        <v>3</v>
      </c>
      <c r="E20" s="36">
        <v>52</v>
      </c>
      <c r="F20" s="36">
        <v>78</v>
      </c>
      <c r="H20" s="16" t="str">
        <f t="shared" si="3"/>
        <v>Grade 4 Girls Notre Dame Edmonton A</v>
      </c>
      <c r="I20" s="16">
        <f>COUNTIF('Point Totals by Grade-Gender'!A:A, 'Team Points Summary'!H20)</f>
        <v>1</v>
      </c>
      <c r="J20" s="16" t="str">
        <f t="shared" si="4"/>
        <v/>
      </c>
    </row>
    <row r="21" spans="1:10" s="16" customFormat="1" ht="15" x14ac:dyDescent="0.25">
      <c r="A21" s="36">
        <v>10</v>
      </c>
      <c r="B21" s="36" t="s">
        <v>45</v>
      </c>
      <c r="C21" s="36">
        <v>137</v>
      </c>
      <c r="D21" s="36">
        <v>33</v>
      </c>
      <c r="E21" s="36">
        <v>51</v>
      </c>
      <c r="F21" s="36">
        <v>53</v>
      </c>
      <c r="H21" s="16" t="str">
        <f t="shared" ref="H21:H54" si="5">CONCATENATE("Grade 4 Girls ", B21)</f>
        <v>Grade 4 Girls Michael A. Kostek A</v>
      </c>
      <c r="I21" s="16">
        <f>COUNTIF('Point Totals by Grade-Gender'!A:A, 'Team Points Summary'!H21)</f>
        <v>1</v>
      </c>
      <c r="J21" s="16" t="str">
        <f t="shared" ref="J21:J54" si="6">IF(I21 = 0, "MISSING", "")</f>
        <v/>
      </c>
    </row>
    <row r="22" spans="1:10" s="16" customFormat="1" ht="15" x14ac:dyDescent="0.25">
      <c r="A22" s="36">
        <v>11</v>
      </c>
      <c r="B22" s="36" t="s">
        <v>49</v>
      </c>
      <c r="C22" s="36">
        <v>138</v>
      </c>
      <c r="D22" s="36">
        <v>23</v>
      </c>
      <c r="E22" s="36">
        <v>31</v>
      </c>
      <c r="F22" s="36">
        <v>84</v>
      </c>
      <c r="H22" s="16" t="str">
        <f t="shared" si="5"/>
        <v>Grade 4 Girls Rio Terrace A</v>
      </c>
      <c r="I22" s="16">
        <f>COUNTIF('Point Totals by Grade-Gender'!A:A, 'Team Points Summary'!H22)</f>
        <v>1</v>
      </c>
      <c r="J22" s="16" t="str">
        <f t="shared" si="6"/>
        <v/>
      </c>
    </row>
    <row r="23" spans="1:10" s="16" customFormat="1" ht="15" x14ac:dyDescent="0.25">
      <c r="A23" s="36">
        <v>12</v>
      </c>
      <c r="B23" s="36" t="s">
        <v>60</v>
      </c>
      <c r="C23" s="36">
        <v>140</v>
      </c>
      <c r="D23" s="36">
        <v>42</v>
      </c>
      <c r="E23" s="36">
        <v>48</v>
      </c>
      <c r="F23" s="36">
        <v>50</v>
      </c>
      <c r="H23" s="16" t="str">
        <f t="shared" si="5"/>
        <v>Grade 4 Girls Brander Gardens B</v>
      </c>
      <c r="I23" s="16">
        <f>COUNTIF('Point Totals by Grade-Gender'!A:A, 'Team Points Summary'!H23)</f>
        <v>1</v>
      </c>
      <c r="J23" s="16" t="str">
        <f t="shared" si="6"/>
        <v/>
      </c>
    </row>
    <row r="24" spans="1:10" s="16" customFormat="1" ht="15" x14ac:dyDescent="0.25">
      <c r="A24" s="36">
        <v>13</v>
      </c>
      <c r="B24" s="36" t="s">
        <v>441</v>
      </c>
      <c r="C24" s="36">
        <v>164</v>
      </c>
      <c r="D24" s="36">
        <v>6</v>
      </c>
      <c r="E24" s="36">
        <v>71</v>
      </c>
      <c r="F24" s="36">
        <v>87</v>
      </c>
      <c r="H24" s="16" t="str">
        <f t="shared" si="5"/>
        <v>Grade 4 Girls Edmonton Christian West A</v>
      </c>
      <c r="I24" s="16">
        <f>COUNTIF('Point Totals by Grade-Gender'!A:A, 'Team Points Summary'!H24)</f>
        <v>1</v>
      </c>
      <c r="J24" s="16" t="str">
        <f t="shared" si="6"/>
        <v/>
      </c>
    </row>
    <row r="25" spans="1:10" s="16" customFormat="1" ht="15" x14ac:dyDescent="0.25">
      <c r="A25" s="36">
        <v>14</v>
      </c>
      <c r="B25" s="36" t="s">
        <v>97</v>
      </c>
      <c r="C25" s="36">
        <v>176</v>
      </c>
      <c r="D25" s="36">
        <v>2</v>
      </c>
      <c r="E25" s="36">
        <v>73</v>
      </c>
      <c r="F25" s="36">
        <v>101</v>
      </c>
      <c r="H25" s="16" t="str">
        <f t="shared" si="5"/>
        <v>Grade 4 Girls Mill Creek A</v>
      </c>
      <c r="I25" s="16">
        <f>COUNTIF('Point Totals by Grade-Gender'!A:A, 'Team Points Summary'!H25)</f>
        <v>1</v>
      </c>
      <c r="J25" s="16" t="str">
        <f t="shared" si="6"/>
        <v/>
      </c>
    </row>
    <row r="26" spans="1:10" s="16" customFormat="1" ht="15" x14ac:dyDescent="0.25">
      <c r="A26" s="36">
        <v>15</v>
      </c>
      <c r="B26" s="36" t="s">
        <v>158</v>
      </c>
      <c r="C26" s="36">
        <v>188</v>
      </c>
      <c r="D26" s="36">
        <v>30</v>
      </c>
      <c r="E26" s="36">
        <v>69</v>
      </c>
      <c r="F26" s="36">
        <v>89</v>
      </c>
      <c r="H26" s="16" t="str">
        <f t="shared" si="5"/>
        <v>Grade 4 Girls Joey Moss A</v>
      </c>
      <c r="I26" s="16">
        <f>COUNTIF('Point Totals by Grade-Gender'!A:A, 'Team Points Summary'!H26)</f>
        <v>1</v>
      </c>
      <c r="J26" s="16" t="str">
        <f t="shared" si="6"/>
        <v/>
      </c>
    </row>
    <row r="27" spans="1:10" s="16" customFormat="1" ht="15" x14ac:dyDescent="0.25">
      <c r="A27" s="36">
        <v>16</v>
      </c>
      <c r="B27" s="36" t="s">
        <v>227</v>
      </c>
      <c r="C27" s="36">
        <v>192</v>
      </c>
      <c r="D27" s="36">
        <v>35</v>
      </c>
      <c r="E27" s="36">
        <v>72</v>
      </c>
      <c r="F27" s="36">
        <v>85</v>
      </c>
      <c r="H27" s="16" t="str">
        <f t="shared" si="5"/>
        <v>Grade 4 Girls Johnny Bright A</v>
      </c>
      <c r="I27" s="16">
        <f>COUNTIF('Point Totals by Grade-Gender'!A:A, 'Team Points Summary'!H27)</f>
        <v>1</v>
      </c>
      <c r="J27" s="16" t="str">
        <f t="shared" si="6"/>
        <v/>
      </c>
    </row>
    <row r="28" spans="1:10" s="16" customFormat="1" ht="15" x14ac:dyDescent="0.25">
      <c r="A28" s="36">
        <v>17</v>
      </c>
      <c r="B28" s="36" t="s">
        <v>65</v>
      </c>
      <c r="C28" s="36">
        <v>195</v>
      </c>
      <c r="D28" s="36">
        <v>64</v>
      </c>
      <c r="E28" s="36">
        <v>65</v>
      </c>
      <c r="F28" s="36">
        <v>66</v>
      </c>
      <c r="H28" s="16" t="str">
        <f t="shared" si="5"/>
        <v>Grade 4 Girls Earl Buxton B</v>
      </c>
      <c r="I28" s="16">
        <f>COUNTIF('Point Totals by Grade-Gender'!A:A, 'Team Points Summary'!H28)</f>
        <v>1</v>
      </c>
      <c r="J28" s="16" t="str">
        <f t="shared" si="6"/>
        <v/>
      </c>
    </row>
    <row r="29" spans="1:10" s="16" customFormat="1" ht="15" x14ac:dyDescent="0.25">
      <c r="A29" s="36">
        <v>18</v>
      </c>
      <c r="B29" s="36" t="s">
        <v>53</v>
      </c>
      <c r="C29" s="36">
        <v>201</v>
      </c>
      <c r="D29" s="36">
        <v>13</v>
      </c>
      <c r="E29" s="36">
        <v>92</v>
      </c>
      <c r="F29" s="36">
        <v>96</v>
      </c>
      <c r="H29" s="16" t="str">
        <f t="shared" si="5"/>
        <v>Grade 4 Girls Holyrood A</v>
      </c>
      <c r="I29" s="16">
        <f>COUNTIF('Point Totals by Grade-Gender'!A:A, 'Team Points Summary'!H29)</f>
        <v>1</v>
      </c>
      <c r="J29" s="16" t="str">
        <f t="shared" si="6"/>
        <v/>
      </c>
    </row>
    <row r="30" spans="1:10" s="16" customFormat="1" ht="15" x14ac:dyDescent="0.25">
      <c r="A30" s="36">
        <v>19</v>
      </c>
      <c r="B30" s="36" t="s">
        <v>311</v>
      </c>
      <c r="C30" s="36">
        <v>207</v>
      </c>
      <c r="D30" s="36">
        <v>36</v>
      </c>
      <c r="E30" s="36">
        <v>59</v>
      </c>
      <c r="F30" s="36">
        <v>112</v>
      </c>
      <c r="H30" s="16" t="str">
        <f t="shared" si="5"/>
        <v>Grade 4 Girls Elmwood A</v>
      </c>
      <c r="I30" s="16">
        <f>COUNTIF('Point Totals by Grade-Gender'!A:A, 'Team Points Summary'!H30)</f>
        <v>1</v>
      </c>
      <c r="J30" s="16" t="str">
        <f t="shared" si="6"/>
        <v/>
      </c>
    </row>
    <row r="31" spans="1:10" s="16" customFormat="1" ht="15" x14ac:dyDescent="0.25">
      <c r="A31" s="36">
        <v>20</v>
      </c>
      <c r="B31" s="36" t="s">
        <v>73</v>
      </c>
      <c r="C31" s="36">
        <v>212</v>
      </c>
      <c r="D31" s="36">
        <v>57</v>
      </c>
      <c r="E31" s="36">
        <v>75</v>
      </c>
      <c r="F31" s="36">
        <v>80</v>
      </c>
      <c r="H31" s="16" t="str">
        <f t="shared" si="5"/>
        <v>Grade 4 Girls Forest Heights A</v>
      </c>
      <c r="I31" s="16">
        <f>COUNTIF('Point Totals by Grade-Gender'!A:A, 'Team Points Summary'!H31)</f>
        <v>1</v>
      </c>
      <c r="J31" s="16" t="str">
        <f t="shared" si="6"/>
        <v/>
      </c>
    </row>
    <row r="32" spans="1:10" s="16" customFormat="1" ht="15" x14ac:dyDescent="0.25">
      <c r="A32" s="36">
        <v>21</v>
      </c>
      <c r="B32" s="36" t="s">
        <v>210</v>
      </c>
      <c r="C32" s="36">
        <v>225</v>
      </c>
      <c r="D32" s="36">
        <v>34</v>
      </c>
      <c r="E32" s="36">
        <v>77</v>
      </c>
      <c r="F32" s="36">
        <v>114</v>
      </c>
      <c r="H32" s="16" t="str">
        <f t="shared" si="5"/>
        <v>Grade 4 Girls David Thomas King A</v>
      </c>
      <c r="I32" s="16">
        <f>COUNTIF('Point Totals by Grade-Gender'!A:A, 'Team Points Summary'!H32)</f>
        <v>1</v>
      </c>
      <c r="J32" s="16" t="str">
        <f t="shared" si="6"/>
        <v/>
      </c>
    </row>
    <row r="33" spans="1:10" s="16" customFormat="1" ht="15" x14ac:dyDescent="0.25">
      <c r="A33" s="36">
        <v>22</v>
      </c>
      <c r="B33" s="36" t="s">
        <v>685</v>
      </c>
      <c r="C33" s="36">
        <v>236</v>
      </c>
      <c r="D33" s="36">
        <v>32</v>
      </c>
      <c r="E33" s="36">
        <v>67</v>
      </c>
      <c r="F33" s="36">
        <v>137</v>
      </c>
      <c r="H33" s="16" t="str">
        <f t="shared" si="5"/>
        <v>Grade 4 Girls Constable Daniel Woodall A</v>
      </c>
      <c r="I33" s="16">
        <f>COUNTIF('Point Totals by Grade-Gender'!A:A, 'Team Points Summary'!H33)</f>
        <v>1</v>
      </c>
      <c r="J33" s="16" t="str">
        <f t="shared" si="6"/>
        <v/>
      </c>
    </row>
    <row r="34" spans="1:10" s="16" customFormat="1" ht="15" x14ac:dyDescent="0.25">
      <c r="A34" s="36">
        <v>23</v>
      </c>
      <c r="B34" s="36" t="s">
        <v>54</v>
      </c>
      <c r="C34" s="36">
        <v>243</v>
      </c>
      <c r="D34" s="36">
        <v>62</v>
      </c>
      <c r="E34" s="36">
        <v>76</v>
      </c>
      <c r="F34" s="36">
        <v>105</v>
      </c>
      <c r="H34" s="16" t="str">
        <f t="shared" si="5"/>
        <v>Grade 4 Girls Michael A. Kostek B</v>
      </c>
      <c r="I34" s="16">
        <f>COUNTIF('Point Totals by Grade-Gender'!A:A, 'Team Points Summary'!H34)</f>
        <v>1</v>
      </c>
      <c r="J34" s="16" t="str">
        <f t="shared" si="6"/>
        <v/>
      </c>
    </row>
    <row r="35" spans="1:10" s="16" customFormat="1" ht="15" x14ac:dyDescent="0.25">
      <c r="A35" s="36">
        <v>24</v>
      </c>
      <c r="B35" s="36" t="s">
        <v>317</v>
      </c>
      <c r="C35" s="36">
        <v>244</v>
      </c>
      <c r="D35" s="36">
        <v>60</v>
      </c>
      <c r="E35" s="36">
        <v>74</v>
      </c>
      <c r="F35" s="36">
        <v>110</v>
      </c>
      <c r="H35" s="16" t="str">
        <f t="shared" si="5"/>
        <v>Grade 4 Girls Crestwood A</v>
      </c>
      <c r="I35" s="16">
        <f>COUNTIF('Point Totals by Grade-Gender'!A:A, 'Team Points Summary'!H35)</f>
        <v>1</v>
      </c>
      <c r="J35" s="16" t="str">
        <f t="shared" si="6"/>
        <v/>
      </c>
    </row>
    <row r="36" spans="1:10" s="16" customFormat="1" ht="15" x14ac:dyDescent="0.25">
      <c r="A36" s="36">
        <v>25</v>
      </c>
      <c r="B36" s="36" t="s">
        <v>234</v>
      </c>
      <c r="C36" s="36">
        <v>246</v>
      </c>
      <c r="D36" s="36">
        <v>68</v>
      </c>
      <c r="E36" s="36">
        <v>70</v>
      </c>
      <c r="F36" s="36">
        <v>108</v>
      </c>
      <c r="H36" s="16" t="str">
        <f t="shared" si="5"/>
        <v>Grade 4 Girls Steinhauer A</v>
      </c>
      <c r="I36" s="16">
        <f>COUNTIF('Point Totals by Grade-Gender'!A:A, 'Team Points Summary'!H36)</f>
        <v>1</v>
      </c>
      <c r="J36" s="16" t="str">
        <f t="shared" si="6"/>
        <v/>
      </c>
    </row>
    <row r="37" spans="1:10" s="16" customFormat="1" ht="15" x14ac:dyDescent="0.25">
      <c r="A37" s="36">
        <v>26</v>
      </c>
      <c r="B37" s="36" t="s">
        <v>151</v>
      </c>
      <c r="C37" s="36">
        <v>267</v>
      </c>
      <c r="D37" s="36">
        <v>56</v>
      </c>
      <c r="E37" s="36">
        <v>81</v>
      </c>
      <c r="F37" s="36">
        <v>130</v>
      </c>
      <c r="H37" s="16" t="str">
        <f t="shared" si="5"/>
        <v>Grade 4 Girls Patricia Heights B</v>
      </c>
      <c r="I37" s="16">
        <f>COUNTIF('Point Totals by Grade-Gender'!A:A, 'Team Points Summary'!H37)</f>
        <v>1</v>
      </c>
      <c r="J37" s="16" t="str">
        <f t="shared" si="6"/>
        <v/>
      </c>
    </row>
    <row r="38" spans="1:10" s="16" customFormat="1" ht="15" x14ac:dyDescent="0.25">
      <c r="A38" s="36">
        <v>27</v>
      </c>
      <c r="B38" s="36" t="s">
        <v>222</v>
      </c>
      <c r="C38" s="36">
        <v>279</v>
      </c>
      <c r="D38" s="36">
        <v>90</v>
      </c>
      <c r="E38" s="36">
        <v>91</v>
      </c>
      <c r="F38" s="36">
        <v>98</v>
      </c>
      <c r="H38" s="16" t="str">
        <f t="shared" si="5"/>
        <v>Grade 4 Girls Aurora Charter A</v>
      </c>
      <c r="I38" s="16">
        <f>COUNTIF('Point Totals by Grade-Gender'!A:A, 'Team Points Summary'!H38)</f>
        <v>1</v>
      </c>
      <c r="J38" s="16" t="str">
        <f t="shared" si="6"/>
        <v/>
      </c>
    </row>
    <row r="39" spans="1:10" s="16" customFormat="1" ht="15" x14ac:dyDescent="0.25">
      <c r="A39" s="36">
        <v>28</v>
      </c>
      <c r="B39" s="36" t="s">
        <v>70</v>
      </c>
      <c r="C39" s="36">
        <v>284</v>
      </c>
      <c r="D39" s="36">
        <v>79</v>
      </c>
      <c r="E39" s="36">
        <v>88</v>
      </c>
      <c r="F39" s="36">
        <v>117</v>
      </c>
      <c r="H39" s="16" t="str">
        <f t="shared" si="5"/>
        <v>Grade 4 Girls Earl Buxton C</v>
      </c>
      <c r="I39" s="16">
        <f>COUNTIF('Point Totals by Grade-Gender'!A:A, 'Team Points Summary'!H39)</f>
        <v>1</v>
      </c>
      <c r="J39" s="16" t="str">
        <f t="shared" si="6"/>
        <v/>
      </c>
    </row>
    <row r="40" spans="1:10" s="16" customFormat="1" ht="15" x14ac:dyDescent="0.25">
      <c r="A40" s="36">
        <v>29</v>
      </c>
      <c r="B40" s="36" t="s">
        <v>79</v>
      </c>
      <c r="C40" s="36">
        <v>284</v>
      </c>
      <c r="D40" s="36">
        <v>29</v>
      </c>
      <c r="E40" s="36">
        <v>127</v>
      </c>
      <c r="F40" s="36">
        <v>128</v>
      </c>
      <c r="H40" s="16" t="str">
        <f t="shared" si="5"/>
        <v>Grade 4 Girls Laurier Heights B</v>
      </c>
      <c r="I40" s="16">
        <f>COUNTIF('Point Totals by Grade-Gender'!A:A, 'Team Points Summary'!H40)</f>
        <v>1</v>
      </c>
      <c r="J40" s="16" t="str">
        <f t="shared" si="6"/>
        <v/>
      </c>
    </row>
    <row r="41" spans="1:10" s="16" customFormat="1" ht="15" x14ac:dyDescent="0.25">
      <c r="A41" s="36">
        <v>30</v>
      </c>
      <c r="B41" s="36" t="s">
        <v>442</v>
      </c>
      <c r="C41" s="36">
        <v>315</v>
      </c>
      <c r="D41" s="36">
        <v>94</v>
      </c>
      <c r="E41" s="36">
        <v>100</v>
      </c>
      <c r="F41" s="36">
        <v>121</v>
      </c>
      <c r="H41" s="16" t="str">
        <f t="shared" si="5"/>
        <v>Grade 4 Girls Edmonton Christian West B</v>
      </c>
      <c r="I41" s="16">
        <f>COUNTIF('Point Totals by Grade-Gender'!A:A, 'Team Points Summary'!H41)</f>
        <v>1</v>
      </c>
      <c r="J41" s="16" t="str">
        <f t="shared" si="6"/>
        <v/>
      </c>
    </row>
    <row r="42" spans="1:10" s="16" customFormat="1" ht="15" x14ac:dyDescent="0.25">
      <c r="A42" s="36">
        <v>31</v>
      </c>
      <c r="B42" s="36" t="s">
        <v>223</v>
      </c>
      <c r="C42" s="36">
        <v>317</v>
      </c>
      <c r="D42" s="36">
        <v>104</v>
      </c>
      <c r="E42" s="36">
        <v>106</v>
      </c>
      <c r="F42" s="36">
        <v>107</v>
      </c>
      <c r="H42" s="16" t="str">
        <f t="shared" si="5"/>
        <v>Grade 4 Girls Aurora Charter B</v>
      </c>
      <c r="I42" s="16">
        <f>COUNTIF('Point Totals by Grade-Gender'!A:A, 'Team Points Summary'!H42)</f>
        <v>1</v>
      </c>
      <c r="J42" s="16" t="str">
        <f t="shared" si="6"/>
        <v/>
      </c>
    </row>
    <row r="43" spans="1:10" s="16" customFormat="1" ht="15" x14ac:dyDescent="0.25">
      <c r="A43" s="36">
        <v>32</v>
      </c>
      <c r="B43" s="36" t="s">
        <v>85</v>
      </c>
      <c r="C43" s="36">
        <v>322</v>
      </c>
      <c r="D43" s="36">
        <v>40</v>
      </c>
      <c r="E43" s="36">
        <v>140</v>
      </c>
      <c r="F43" s="36">
        <v>142</v>
      </c>
      <c r="H43" s="16" t="str">
        <f t="shared" si="5"/>
        <v>Grade 4 Girls Riverdale A</v>
      </c>
      <c r="I43" s="16">
        <f>COUNTIF('Point Totals by Grade-Gender'!A:A, 'Team Points Summary'!H43)</f>
        <v>1</v>
      </c>
      <c r="J43" s="16" t="str">
        <f t="shared" si="6"/>
        <v/>
      </c>
    </row>
    <row r="44" spans="1:10" s="16" customFormat="1" ht="15" x14ac:dyDescent="0.25">
      <c r="A44" s="36">
        <v>33</v>
      </c>
      <c r="B44" s="36" t="s">
        <v>56</v>
      </c>
      <c r="C44" s="36">
        <v>330</v>
      </c>
      <c r="D44" s="36">
        <v>99</v>
      </c>
      <c r="E44" s="36">
        <v>115</v>
      </c>
      <c r="F44" s="36">
        <v>116</v>
      </c>
      <c r="H44" s="16" t="str">
        <f t="shared" si="5"/>
        <v>Grade 4 Girls Rio Terrace B</v>
      </c>
      <c r="I44" s="16">
        <f>COUNTIF('Point Totals by Grade-Gender'!A:A, 'Team Points Summary'!H44)</f>
        <v>1</v>
      </c>
      <c r="J44" s="16" t="str">
        <f t="shared" si="6"/>
        <v/>
      </c>
    </row>
    <row r="45" spans="1:10" s="16" customFormat="1" ht="15" x14ac:dyDescent="0.25">
      <c r="A45" s="36">
        <v>34</v>
      </c>
      <c r="B45" s="36" t="s">
        <v>446</v>
      </c>
      <c r="C45" s="36">
        <v>345</v>
      </c>
      <c r="D45" s="36">
        <v>82</v>
      </c>
      <c r="E45" s="36">
        <v>97</v>
      </c>
      <c r="F45" s="36">
        <v>166</v>
      </c>
      <c r="H45" s="16" t="str">
        <f t="shared" si="5"/>
        <v>Grade 4 Girls Notre Dame Edmonton B</v>
      </c>
      <c r="I45" s="16">
        <f>COUNTIF('Point Totals by Grade-Gender'!A:A, 'Team Points Summary'!H45)</f>
        <v>1</v>
      </c>
      <c r="J45" s="16" t="str">
        <f t="shared" si="6"/>
        <v/>
      </c>
    </row>
    <row r="46" spans="1:10" s="16" customFormat="1" ht="15" x14ac:dyDescent="0.25">
      <c r="A46" s="36">
        <v>35</v>
      </c>
      <c r="B46" s="36" t="s">
        <v>338</v>
      </c>
      <c r="C46" s="36">
        <v>359</v>
      </c>
      <c r="D46" s="36">
        <v>54</v>
      </c>
      <c r="E46" s="36">
        <v>113</v>
      </c>
      <c r="F46" s="36">
        <v>192</v>
      </c>
      <c r="H46" s="16" t="str">
        <f t="shared" si="5"/>
        <v>Grade 4 Girls Gold Bar A</v>
      </c>
      <c r="I46" s="16">
        <f>COUNTIF('Point Totals by Grade-Gender'!A:A, 'Team Points Summary'!H46)</f>
        <v>1</v>
      </c>
      <c r="J46" s="16" t="str">
        <f t="shared" si="6"/>
        <v/>
      </c>
    </row>
    <row r="47" spans="1:10" s="16" customFormat="1" ht="15" x14ac:dyDescent="0.25">
      <c r="A47" s="36">
        <v>36</v>
      </c>
      <c r="B47" s="36" t="s">
        <v>437</v>
      </c>
      <c r="C47" s="36">
        <v>362</v>
      </c>
      <c r="D47" s="36">
        <v>63</v>
      </c>
      <c r="E47" s="36">
        <v>124</v>
      </c>
      <c r="F47" s="36">
        <v>175</v>
      </c>
      <c r="H47" s="16" t="str">
        <f t="shared" si="5"/>
        <v>Grade 4 Girls Virginia Park A</v>
      </c>
      <c r="I47" s="16">
        <f>COUNTIF('Point Totals by Grade-Gender'!A:A, 'Team Points Summary'!H47)</f>
        <v>1</v>
      </c>
      <c r="J47" s="16" t="str">
        <f t="shared" si="6"/>
        <v/>
      </c>
    </row>
    <row r="48" spans="1:10" s="16" customFormat="1" ht="15" x14ac:dyDescent="0.25">
      <c r="A48" s="36">
        <v>37</v>
      </c>
      <c r="B48" s="36" t="s">
        <v>328</v>
      </c>
      <c r="C48" s="36">
        <v>368</v>
      </c>
      <c r="D48" s="36">
        <v>46</v>
      </c>
      <c r="E48" s="36">
        <v>83</v>
      </c>
      <c r="F48" s="36">
        <v>239</v>
      </c>
      <c r="H48" s="16" t="str">
        <f t="shared" si="5"/>
        <v>Grade 4 Girls MAC Islamic A</v>
      </c>
      <c r="I48" s="16">
        <f>COUNTIF('Point Totals by Grade-Gender'!A:A, 'Team Points Summary'!H48)</f>
        <v>1</v>
      </c>
      <c r="J48" s="16" t="str">
        <f t="shared" si="6"/>
        <v/>
      </c>
    </row>
    <row r="49" spans="1:10" s="16" customFormat="1" ht="15" x14ac:dyDescent="0.25">
      <c r="A49" s="36">
        <v>38</v>
      </c>
      <c r="B49" s="36" t="s">
        <v>224</v>
      </c>
      <c r="C49" s="36">
        <v>375</v>
      </c>
      <c r="D49" s="36">
        <v>118</v>
      </c>
      <c r="E49" s="36">
        <v>123</v>
      </c>
      <c r="F49" s="36">
        <v>134</v>
      </c>
      <c r="H49" s="16" t="str">
        <f t="shared" si="5"/>
        <v>Grade 4 Girls Aurora Charter C</v>
      </c>
      <c r="I49" s="16">
        <f>COUNTIF('Point Totals by Grade-Gender'!A:A, 'Team Points Summary'!H49)</f>
        <v>1</v>
      </c>
      <c r="J49" s="16" t="str">
        <f t="shared" si="6"/>
        <v/>
      </c>
    </row>
    <row r="50" spans="1:10" s="16" customFormat="1" ht="15" x14ac:dyDescent="0.25">
      <c r="A50" s="36">
        <v>39</v>
      </c>
      <c r="B50" s="36" t="s">
        <v>319</v>
      </c>
      <c r="C50" s="36">
        <v>385</v>
      </c>
      <c r="D50" s="36">
        <v>86</v>
      </c>
      <c r="E50" s="36">
        <v>95</v>
      </c>
      <c r="F50" s="36">
        <v>204</v>
      </c>
      <c r="H50" s="16" t="str">
        <f t="shared" si="5"/>
        <v>Grade 4 Girls Forest Heights B</v>
      </c>
      <c r="I50" s="16">
        <f>COUNTIF('Point Totals by Grade-Gender'!A:A, 'Team Points Summary'!H50)</f>
        <v>1</v>
      </c>
      <c r="J50" s="16" t="str">
        <f t="shared" si="6"/>
        <v/>
      </c>
    </row>
    <row r="51" spans="1:10" s="16" customFormat="1" ht="15" x14ac:dyDescent="0.25">
      <c r="A51" s="36">
        <v>40</v>
      </c>
      <c r="B51" s="36" t="s">
        <v>214</v>
      </c>
      <c r="C51" s="36">
        <v>392</v>
      </c>
      <c r="D51" s="36">
        <v>55</v>
      </c>
      <c r="E51" s="36">
        <v>141</v>
      </c>
      <c r="F51" s="36">
        <v>196</v>
      </c>
      <c r="H51" s="16" t="str">
        <f t="shared" si="5"/>
        <v>Grade 4 Girls Kim Hung B</v>
      </c>
      <c r="I51" s="16">
        <f>COUNTIF('Point Totals by Grade-Gender'!A:A, 'Team Points Summary'!H51)</f>
        <v>1</v>
      </c>
      <c r="J51" s="16" t="str">
        <f t="shared" si="6"/>
        <v/>
      </c>
    </row>
    <row r="52" spans="1:10" s="16" customFormat="1" ht="15" x14ac:dyDescent="0.25">
      <c r="A52" s="36">
        <v>41</v>
      </c>
      <c r="B52" s="36" t="s">
        <v>150</v>
      </c>
      <c r="C52" s="36">
        <v>401</v>
      </c>
      <c r="D52" s="36">
        <v>102</v>
      </c>
      <c r="E52" s="36">
        <v>149</v>
      </c>
      <c r="F52" s="36">
        <v>150</v>
      </c>
      <c r="H52" s="16" t="str">
        <f t="shared" si="5"/>
        <v>Grade 4 Girls Holyrood B</v>
      </c>
      <c r="I52" s="16">
        <f>COUNTIF('Point Totals by Grade-Gender'!A:A, 'Team Points Summary'!H52)</f>
        <v>1</v>
      </c>
      <c r="J52" s="16" t="str">
        <f t="shared" si="6"/>
        <v/>
      </c>
    </row>
    <row r="53" spans="1:10" s="16" customFormat="1" ht="15" x14ac:dyDescent="0.25">
      <c r="A53" s="36">
        <v>42</v>
      </c>
      <c r="B53" s="36" t="s">
        <v>84</v>
      </c>
      <c r="C53" s="36">
        <v>409</v>
      </c>
      <c r="D53" s="36">
        <v>109</v>
      </c>
      <c r="E53" s="36">
        <v>148</v>
      </c>
      <c r="F53" s="36">
        <v>152</v>
      </c>
      <c r="H53" s="16" t="str">
        <f t="shared" si="5"/>
        <v>Grade 4 Girls Brander Gardens C</v>
      </c>
      <c r="I53" s="16">
        <f>COUNTIF('Point Totals by Grade-Gender'!A:A, 'Team Points Summary'!H53)</f>
        <v>1</v>
      </c>
      <c r="J53" s="16" t="str">
        <f t="shared" si="6"/>
        <v/>
      </c>
    </row>
    <row r="54" spans="1:10" s="16" customFormat="1" ht="15" x14ac:dyDescent="0.25">
      <c r="A54" s="36">
        <v>43</v>
      </c>
      <c r="B54" s="36" t="s">
        <v>118</v>
      </c>
      <c r="C54" s="36">
        <v>425</v>
      </c>
      <c r="D54" s="36">
        <v>93</v>
      </c>
      <c r="E54" s="36">
        <v>147</v>
      </c>
      <c r="F54" s="36">
        <v>185</v>
      </c>
      <c r="H54" s="16" t="str">
        <f t="shared" si="5"/>
        <v>Grade 4 Girls Callingwood A</v>
      </c>
      <c r="I54" s="16">
        <f>COUNTIF('Point Totals by Grade-Gender'!A:A, 'Team Points Summary'!H54)</f>
        <v>1</v>
      </c>
      <c r="J54" s="16" t="str">
        <f t="shared" si="6"/>
        <v/>
      </c>
    </row>
    <row r="55" spans="1:10" s="16" customFormat="1" ht="15" x14ac:dyDescent="0.25">
      <c r="A55" s="36">
        <v>44</v>
      </c>
      <c r="B55" s="36" t="s">
        <v>320</v>
      </c>
      <c r="C55" s="36">
        <v>440</v>
      </c>
      <c r="D55" s="36">
        <v>111</v>
      </c>
      <c r="E55" s="36">
        <v>129</v>
      </c>
      <c r="F55" s="36">
        <v>200</v>
      </c>
      <c r="H55" s="16" t="str">
        <f t="shared" si="3"/>
        <v>Grade 4 Girls Crestwood B</v>
      </c>
      <c r="I55" s="16">
        <f>COUNTIF('Point Totals by Grade-Gender'!A:A, 'Team Points Summary'!H55)</f>
        <v>1</v>
      </c>
      <c r="J55" s="16" t="str">
        <f t="shared" si="4"/>
        <v/>
      </c>
    </row>
    <row r="56" spans="1:10" s="16" customFormat="1" ht="15" x14ac:dyDescent="0.25">
      <c r="A56" s="36">
        <v>45</v>
      </c>
      <c r="B56" s="36" t="s">
        <v>46</v>
      </c>
      <c r="C56" s="36">
        <v>444</v>
      </c>
      <c r="D56" s="36">
        <v>126</v>
      </c>
      <c r="E56" s="36">
        <v>138</v>
      </c>
      <c r="F56" s="36">
        <v>180</v>
      </c>
      <c r="H56" s="16" t="str">
        <f t="shared" si="3"/>
        <v>Grade 4 Girls George P. Nicholson A</v>
      </c>
      <c r="I56" s="16">
        <f>COUNTIF('Point Totals by Grade-Gender'!A:A, 'Team Points Summary'!H56)</f>
        <v>1</v>
      </c>
      <c r="J56" s="16" t="str">
        <f t="shared" si="4"/>
        <v/>
      </c>
    </row>
    <row r="57" spans="1:10" s="16" customFormat="1" ht="15" x14ac:dyDescent="0.25">
      <c r="A57" s="36">
        <v>46</v>
      </c>
      <c r="B57" s="36" t="s">
        <v>215</v>
      </c>
      <c r="C57" s="36">
        <v>447</v>
      </c>
      <c r="D57" s="36">
        <v>122</v>
      </c>
      <c r="E57" s="36">
        <v>162</v>
      </c>
      <c r="F57" s="36">
        <v>163</v>
      </c>
      <c r="H57" s="16" t="str">
        <f t="shared" si="3"/>
        <v>Grade 4 Girls David Thomas King B</v>
      </c>
      <c r="I57" s="16">
        <f>COUNTIF('Point Totals by Grade-Gender'!A:A, 'Team Points Summary'!H57)</f>
        <v>1</v>
      </c>
      <c r="J57" s="16" t="str">
        <f t="shared" si="4"/>
        <v/>
      </c>
    </row>
    <row r="58" spans="1:10" s="16" customFormat="1" ht="15" x14ac:dyDescent="0.25">
      <c r="A58" s="36">
        <v>47</v>
      </c>
      <c r="B58" s="36" t="s">
        <v>62</v>
      </c>
      <c r="C58" s="36">
        <v>468</v>
      </c>
      <c r="D58" s="36">
        <v>155</v>
      </c>
      <c r="E58" s="36">
        <v>156</v>
      </c>
      <c r="F58" s="36">
        <v>157</v>
      </c>
      <c r="H58" s="16" t="str">
        <f t="shared" si="3"/>
        <v>Grade 4 Girls Menisa A</v>
      </c>
      <c r="I58" s="16">
        <f>COUNTIF('Point Totals by Grade-Gender'!A:A, 'Team Points Summary'!H58)</f>
        <v>1</v>
      </c>
      <c r="J58" s="16" t="str">
        <f t="shared" si="4"/>
        <v/>
      </c>
    </row>
    <row r="59" spans="1:10" s="16" customFormat="1" ht="15" x14ac:dyDescent="0.25">
      <c r="A59" s="36">
        <v>48</v>
      </c>
      <c r="B59" s="36" t="s">
        <v>57</v>
      </c>
      <c r="C59" s="36">
        <v>484</v>
      </c>
      <c r="D59" s="36">
        <v>27</v>
      </c>
      <c r="E59" s="36">
        <v>198</v>
      </c>
      <c r="F59" s="36">
        <v>259</v>
      </c>
      <c r="H59" s="16" t="str">
        <f t="shared" si="3"/>
        <v>Grade 4 Girls Uncas A</v>
      </c>
      <c r="I59" s="16">
        <f>COUNTIF('Point Totals by Grade-Gender'!A:A, 'Team Points Summary'!H59)</f>
        <v>1</v>
      </c>
      <c r="J59" s="16" t="str">
        <f t="shared" si="4"/>
        <v/>
      </c>
    </row>
    <row r="60" spans="1:10" s="16" customFormat="1" ht="15" x14ac:dyDescent="0.25">
      <c r="A60" s="36">
        <v>49</v>
      </c>
      <c r="B60" s="36" t="s">
        <v>686</v>
      </c>
      <c r="C60" s="36">
        <v>494</v>
      </c>
      <c r="D60" s="36">
        <v>160</v>
      </c>
      <c r="E60" s="36">
        <v>165</v>
      </c>
      <c r="F60" s="36">
        <v>169</v>
      </c>
      <c r="H60" s="16" t="str">
        <f t="shared" si="3"/>
        <v>Grade 4 Girls Constable Daniel Woodall B</v>
      </c>
      <c r="I60" s="16">
        <f>COUNTIF('Point Totals by Grade-Gender'!A:A, 'Team Points Summary'!H60)</f>
        <v>1</v>
      </c>
      <c r="J60" s="16" t="str">
        <f t="shared" si="4"/>
        <v/>
      </c>
    </row>
    <row r="61" spans="1:10" s="16" customFormat="1" ht="15" x14ac:dyDescent="0.25">
      <c r="A61" s="36">
        <v>50</v>
      </c>
      <c r="B61" s="36" t="s">
        <v>67</v>
      </c>
      <c r="C61" s="36">
        <v>496</v>
      </c>
      <c r="D61" s="36">
        <v>120</v>
      </c>
      <c r="E61" s="36">
        <v>133</v>
      </c>
      <c r="F61" s="36">
        <v>243</v>
      </c>
      <c r="H61" s="16" t="str">
        <f t="shared" si="3"/>
        <v>Grade 4 Girls Centennial A</v>
      </c>
      <c r="I61" s="16">
        <f>COUNTIF('Point Totals by Grade-Gender'!A:A, 'Team Points Summary'!H61)</f>
        <v>1</v>
      </c>
      <c r="J61" s="16" t="str">
        <f t="shared" si="4"/>
        <v/>
      </c>
    </row>
    <row r="62" spans="1:10" s="16" customFormat="1" ht="15" x14ac:dyDescent="0.25">
      <c r="A62" s="36">
        <v>51</v>
      </c>
      <c r="B62" s="36" t="s">
        <v>440</v>
      </c>
      <c r="C62" s="36">
        <v>513</v>
      </c>
      <c r="D62" s="36">
        <v>132</v>
      </c>
      <c r="E62" s="36">
        <v>190</v>
      </c>
      <c r="F62" s="36">
        <v>191</v>
      </c>
      <c r="H62" s="16" t="str">
        <f t="shared" ref="H62:H79" si="7">CONCATENATE("Grade 4 Girls ", B62)</f>
        <v>Grade 4 Girls Kameyosek A</v>
      </c>
      <c r="I62" s="16">
        <f>COUNTIF('Point Totals by Grade-Gender'!A:A, 'Team Points Summary'!H62)</f>
        <v>1</v>
      </c>
      <c r="J62" s="16" t="str">
        <f t="shared" ref="J62:J79" si="8">IF(I62 = 0, "MISSING", "")</f>
        <v/>
      </c>
    </row>
    <row r="63" spans="1:10" s="16" customFormat="1" ht="15" x14ac:dyDescent="0.25">
      <c r="A63" s="36">
        <v>52</v>
      </c>
      <c r="B63" s="36" t="s">
        <v>154</v>
      </c>
      <c r="C63" s="36">
        <v>514</v>
      </c>
      <c r="D63" s="36">
        <v>143</v>
      </c>
      <c r="E63" s="36">
        <v>146</v>
      </c>
      <c r="F63" s="36">
        <v>225</v>
      </c>
      <c r="H63" s="16" t="str">
        <f t="shared" si="7"/>
        <v>Grade 4 Girls Patricia Heights C</v>
      </c>
      <c r="I63" s="16">
        <f>COUNTIF('Point Totals by Grade-Gender'!A:A, 'Team Points Summary'!H63)</f>
        <v>1</v>
      </c>
      <c r="J63" s="16" t="str">
        <f t="shared" si="8"/>
        <v/>
      </c>
    </row>
    <row r="64" spans="1:10" s="16" customFormat="1" ht="15" x14ac:dyDescent="0.25">
      <c r="A64" s="36">
        <v>53</v>
      </c>
      <c r="B64" s="36" t="s">
        <v>72</v>
      </c>
      <c r="C64" s="36">
        <v>528</v>
      </c>
      <c r="D64" s="36">
        <v>139</v>
      </c>
      <c r="E64" s="36">
        <v>194</v>
      </c>
      <c r="F64" s="36">
        <v>195</v>
      </c>
      <c r="H64" s="16" t="str">
        <f t="shared" si="7"/>
        <v>Grade 4 Girls Earl Buxton D</v>
      </c>
      <c r="I64" s="16">
        <f>COUNTIF('Point Totals by Grade-Gender'!A:A, 'Team Points Summary'!H64)</f>
        <v>1</v>
      </c>
      <c r="J64" s="16" t="str">
        <f t="shared" si="8"/>
        <v/>
      </c>
    </row>
    <row r="65" spans="1:10" s="16" customFormat="1" ht="15" x14ac:dyDescent="0.25">
      <c r="A65" s="36">
        <v>54</v>
      </c>
      <c r="B65" s="36" t="s">
        <v>225</v>
      </c>
      <c r="C65" s="36">
        <v>532</v>
      </c>
      <c r="D65" s="36">
        <v>167</v>
      </c>
      <c r="E65" s="36">
        <v>168</v>
      </c>
      <c r="F65" s="36">
        <v>197</v>
      </c>
      <c r="H65" s="16" t="str">
        <f t="shared" si="7"/>
        <v>Grade 4 Girls Aurora Charter D</v>
      </c>
      <c r="I65" s="16">
        <f>COUNTIF('Point Totals by Grade-Gender'!A:A, 'Team Points Summary'!H65)</f>
        <v>1</v>
      </c>
      <c r="J65" s="16" t="str">
        <f t="shared" si="8"/>
        <v/>
      </c>
    </row>
    <row r="66" spans="1:10" s="16" customFormat="1" ht="15" x14ac:dyDescent="0.25">
      <c r="A66" s="36">
        <v>55</v>
      </c>
      <c r="B66" s="36" t="s">
        <v>91</v>
      </c>
      <c r="C66" s="36">
        <v>536</v>
      </c>
      <c r="D66" s="36">
        <v>171</v>
      </c>
      <c r="E66" s="36">
        <v>172</v>
      </c>
      <c r="F66" s="36">
        <v>193</v>
      </c>
      <c r="H66" s="16" t="str">
        <f t="shared" si="7"/>
        <v>Grade 4 Girls Meyokumin A</v>
      </c>
      <c r="I66" s="16">
        <f>COUNTIF('Point Totals by Grade-Gender'!A:A, 'Team Points Summary'!H66)</f>
        <v>1</v>
      </c>
      <c r="J66" s="16" t="str">
        <f t="shared" si="8"/>
        <v/>
      </c>
    </row>
    <row r="67" spans="1:10" s="16" customFormat="1" ht="15" x14ac:dyDescent="0.25">
      <c r="A67" s="36">
        <v>56</v>
      </c>
      <c r="B67" s="36" t="s">
        <v>98</v>
      </c>
      <c r="C67" s="36">
        <v>555</v>
      </c>
      <c r="D67" s="36">
        <v>174</v>
      </c>
      <c r="E67" s="36">
        <v>178</v>
      </c>
      <c r="F67" s="36">
        <v>203</v>
      </c>
      <c r="H67" s="16" t="str">
        <f t="shared" si="7"/>
        <v>Grade 4 Girls Mill Creek B</v>
      </c>
      <c r="I67" s="16">
        <f>COUNTIF('Point Totals by Grade-Gender'!A:A, 'Team Points Summary'!H67)</f>
        <v>1</v>
      </c>
      <c r="J67" s="16" t="str">
        <f t="shared" si="8"/>
        <v/>
      </c>
    </row>
    <row r="68" spans="1:10" s="16" customFormat="1" ht="15" x14ac:dyDescent="0.25">
      <c r="A68" s="36">
        <v>57</v>
      </c>
      <c r="B68" s="36" t="s">
        <v>313</v>
      </c>
      <c r="C68" s="36">
        <v>556</v>
      </c>
      <c r="D68" s="36">
        <v>125</v>
      </c>
      <c r="E68" s="36">
        <v>215</v>
      </c>
      <c r="F68" s="36">
        <v>216</v>
      </c>
      <c r="H68" s="16" t="str">
        <f t="shared" si="7"/>
        <v>Grade 4 Girls Elmwood B</v>
      </c>
      <c r="I68" s="16">
        <f>COUNTIF('Point Totals by Grade-Gender'!A:A, 'Team Points Summary'!H68)</f>
        <v>1</v>
      </c>
      <c r="J68" s="16" t="str">
        <f t="shared" si="8"/>
        <v/>
      </c>
    </row>
    <row r="69" spans="1:10" s="16" customFormat="1" ht="15" x14ac:dyDescent="0.25">
      <c r="A69" s="36">
        <v>58</v>
      </c>
      <c r="B69" s="36" t="s">
        <v>58</v>
      </c>
      <c r="C69" s="36">
        <v>556</v>
      </c>
      <c r="D69" s="36">
        <v>151</v>
      </c>
      <c r="E69" s="36">
        <v>170</v>
      </c>
      <c r="F69" s="36">
        <v>235</v>
      </c>
      <c r="H69" s="16" t="str">
        <f t="shared" si="7"/>
        <v>Grade 4 Girls Rio Terrace C</v>
      </c>
      <c r="I69" s="16">
        <f>COUNTIF('Point Totals by Grade-Gender'!A:A, 'Team Points Summary'!H69)</f>
        <v>1</v>
      </c>
      <c r="J69" s="16" t="str">
        <f t="shared" si="8"/>
        <v/>
      </c>
    </row>
    <row r="70" spans="1:10" s="16" customFormat="1" ht="15" x14ac:dyDescent="0.25">
      <c r="A70" s="36">
        <v>59</v>
      </c>
      <c r="B70" s="36" t="s">
        <v>68</v>
      </c>
      <c r="C70" s="36">
        <v>560</v>
      </c>
      <c r="D70" s="36">
        <v>135</v>
      </c>
      <c r="E70" s="36">
        <v>154</v>
      </c>
      <c r="F70" s="36">
        <v>271</v>
      </c>
      <c r="H70" s="16" t="str">
        <f t="shared" si="7"/>
        <v>Grade 4 Girls Edmonton Khalsa A</v>
      </c>
      <c r="I70" s="16">
        <f>COUNTIF('Point Totals by Grade-Gender'!A:A, 'Team Points Summary'!H70)</f>
        <v>1</v>
      </c>
      <c r="J70" s="16" t="str">
        <f t="shared" si="8"/>
        <v/>
      </c>
    </row>
    <row r="71" spans="1:10" s="16" customFormat="1" ht="15" x14ac:dyDescent="0.25">
      <c r="A71" s="36">
        <v>60</v>
      </c>
      <c r="B71" s="36" t="s">
        <v>316</v>
      </c>
      <c r="C71" s="36">
        <v>565</v>
      </c>
      <c r="D71" s="36">
        <v>136</v>
      </c>
      <c r="E71" s="36">
        <v>199</v>
      </c>
      <c r="F71" s="36">
        <v>230</v>
      </c>
      <c r="H71" s="16" t="str">
        <f t="shared" si="7"/>
        <v>Grade 4 Girls Coralwood Adventist Academy A</v>
      </c>
      <c r="I71" s="16">
        <f>COUNTIF('Point Totals by Grade-Gender'!A:A, 'Team Points Summary'!H71)</f>
        <v>1</v>
      </c>
      <c r="J71" s="16" t="str">
        <f t="shared" si="8"/>
        <v/>
      </c>
    </row>
    <row r="72" spans="1:10" s="16" customFormat="1" ht="15" x14ac:dyDescent="0.25">
      <c r="A72" s="36">
        <v>61</v>
      </c>
      <c r="B72" s="36" t="s">
        <v>63</v>
      </c>
      <c r="C72" s="36">
        <v>582</v>
      </c>
      <c r="D72" s="36">
        <v>161</v>
      </c>
      <c r="E72" s="36">
        <v>164</v>
      </c>
      <c r="F72" s="36">
        <v>257</v>
      </c>
      <c r="H72" s="16" t="str">
        <f t="shared" si="7"/>
        <v>Grade 4 Girls Michael A. Kostek C</v>
      </c>
      <c r="I72" s="16">
        <f>COUNTIF('Point Totals by Grade-Gender'!A:A, 'Team Points Summary'!H72)</f>
        <v>1</v>
      </c>
      <c r="J72" s="16" t="str">
        <f t="shared" si="8"/>
        <v/>
      </c>
    </row>
    <row r="73" spans="1:10" s="16" customFormat="1" ht="15" x14ac:dyDescent="0.25">
      <c r="A73" s="36">
        <v>62</v>
      </c>
      <c r="B73" s="36" t="s">
        <v>80</v>
      </c>
      <c r="C73" s="36">
        <v>583</v>
      </c>
      <c r="D73" s="36">
        <v>181</v>
      </c>
      <c r="E73" s="36">
        <v>183</v>
      </c>
      <c r="F73" s="36">
        <v>219</v>
      </c>
      <c r="H73" s="16" t="str">
        <f t="shared" si="7"/>
        <v>Grade 4 Girls Menisa B</v>
      </c>
      <c r="I73" s="16">
        <f>COUNTIF('Point Totals by Grade-Gender'!A:A, 'Team Points Summary'!H73)</f>
        <v>1</v>
      </c>
      <c r="J73" s="16" t="str">
        <f t="shared" si="8"/>
        <v/>
      </c>
    </row>
    <row r="74" spans="1:10" s="16" customFormat="1" ht="15" x14ac:dyDescent="0.25">
      <c r="A74" s="36">
        <v>63</v>
      </c>
      <c r="B74" s="36" t="s">
        <v>155</v>
      </c>
      <c r="C74" s="36">
        <v>587</v>
      </c>
      <c r="D74" s="36">
        <v>144</v>
      </c>
      <c r="E74" s="36">
        <v>221</v>
      </c>
      <c r="F74" s="36">
        <v>222</v>
      </c>
      <c r="H74" s="16" t="str">
        <f t="shared" si="7"/>
        <v>Grade 4 Girls Laurier Heights C</v>
      </c>
      <c r="I74" s="16">
        <f>COUNTIF('Point Totals by Grade-Gender'!A:A, 'Team Points Summary'!H74)</f>
        <v>1</v>
      </c>
      <c r="J74" s="16" t="str">
        <f t="shared" si="8"/>
        <v/>
      </c>
    </row>
    <row r="75" spans="1:10" s="16" customFormat="1" ht="15" x14ac:dyDescent="0.25">
      <c r="A75" s="36">
        <v>64</v>
      </c>
      <c r="B75" s="36" t="s">
        <v>230</v>
      </c>
      <c r="C75" s="36">
        <v>599</v>
      </c>
      <c r="D75" s="36">
        <v>182</v>
      </c>
      <c r="E75" s="36">
        <v>186</v>
      </c>
      <c r="F75" s="36">
        <v>231</v>
      </c>
      <c r="H75" s="16" t="str">
        <f t="shared" si="7"/>
        <v>Grade 4 Girls Johnny Bright B</v>
      </c>
      <c r="I75" s="16">
        <f>COUNTIF('Point Totals by Grade-Gender'!A:A, 'Team Points Summary'!H75)</f>
        <v>1</v>
      </c>
      <c r="J75" s="16" t="str">
        <f t="shared" si="8"/>
        <v/>
      </c>
    </row>
    <row r="76" spans="1:10" s="16" customFormat="1" ht="15" x14ac:dyDescent="0.25">
      <c r="A76" s="36">
        <v>65</v>
      </c>
      <c r="B76" s="36" t="s">
        <v>120</v>
      </c>
      <c r="C76" s="36">
        <v>603</v>
      </c>
      <c r="D76" s="36">
        <v>187</v>
      </c>
      <c r="E76" s="36">
        <v>188</v>
      </c>
      <c r="F76" s="36">
        <v>228</v>
      </c>
      <c r="H76" s="16" t="str">
        <f t="shared" si="7"/>
        <v>Grade 4 Girls Callingwood B</v>
      </c>
      <c r="I76" s="16">
        <f>COUNTIF('Point Totals by Grade-Gender'!A:A, 'Team Points Summary'!H76)</f>
        <v>1</v>
      </c>
      <c r="J76" s="16" t="str">
        <f t="shared" si="8"/>
        <v/>
      </c>
    </row>
    <row r="77" spans="1:10" s="16" customFormat="1" ht="15" x14ac:dyDescent="0.25">
      <c r="A77" s="36">
        <v>66</v>
      </c>
      <c r="B77" s="36" t="s">
        <v>217</v>
      </c>
      <c r="C77" s="36">
        <v>622</v>
      </c>
      <c r="D77" s="36">
        <v>202</v>
      </c>
      <c r="E77" s="36">
        <v>206</v>
      </c>
      <c r="F77" s="36">
        <v>214</v>
      </c>
      <c r="H77" s="16" t="str">
        <f t="shared" si="7"/>
        <v>Grade 4 Girls David Thomas King C</v>
      </c>
      <c r="I77" s="16">
        <f>COUNTIF('Point Totals by Grade-Gender'!A:A, 'Team Points Summary'!H77)</f>
        <v>1</v>
      </c>
      <c r="J77" s="16" t="str">
        <f t="shared" si="8"/>
        <v/>
      </c>
    </row>
    <row r="78" spans="1:10" s="16" customFormat="1" ht="15" x14ac:dyDescent="0.25">
      <c r="A78" s="36">
        <v>67</v>
      </c>
      <c r="B78" s="36" t="s">
        <v>226</v>
      </c>
      <c r="C78" s="36">
        <v>628</v>
      </c>
      <c r="D78" s="36">
        <v>201</v>
      </c>
      <c r="E78" s="36">
        <v>209</v>
      </c>
      <c r="F78" s="36">
        <v>218</v>
      </c>
      <c r="H78" s="16" t="str">
        <f t="shared" si="7"/>
        <v>Grade 4 Girls Aurora Charter E</v>
      </c>
      <c r="I78" s="16">
        <f>COUNTIF('Point Totals by Grade-Gender'!A:A, 'Team Points Summary'!H78)</f>
        <v>1</v>
      </c>
      <c r="J78" s="16" t="str">
        <f t="shared" si="8"/>
        <v/>
      </c>
    </row>
    <row r="79" spans="1:10" s="16" customFormat="1" ht="15" x14ac:dyDescent="0.25">
      <c r="A79" s="36">
        <v>68</v>
      </c>
      <c r="B79" s="36" t="s">
        <v>447</v>
      </c>
      <c r="C79" s="36">
        <v>643</v>
      </c>
      <c r="D79" s="36">
        <v>119</v>
      </c>
      <c r="E79" s="36">
        <v>256</v>
      </c>
      <c r="F79" s="36">
        <v>268</v>
      </c>
      <c r="H79" s="16" t="str">
        <f t="shared" si="7"/>
        <v>Grade 4 Girls Steinhauer B</v>
      </c>
      <c r="I79" s="16">
        <f>COUNTIF('Point Totals by Grade-Gender'!A:A, 'Team Points Summary'!H79)</f>
        <v>1</v>
      </c>
      <c r="J79" s="16" t="str">
        <f t="shared" si="8"/>
        <v/>
      </c>
    </row>
    <row r="80" spans="1:10" s="16" customFormat="1" ht="15" x14ac:dyDescent="0.25">
      <c r="A80" s="36">
        <v>69</v>
      </c>
      <c r="B80" s="36" t="s">
        <v>96</v>
      </c>
      <c r="C80" s="36">
        <v>656</v>
      </c>
      <c r="D80" s="36">
        <v>159</v>
      </c>
      <c r="E80" s="36">
        <v>248</v>
      </c>
      <c r="F80" s="36">
        <v>249</v>
      </c>
      <c r="H80" s="16" t="str">
        <f t="shared" ref="H80:H87" si="9">CONCATENATE("Grade 4 Girls ", B80)</f>
        <v>Grade 4 Girls Brookside B</v>
      </c>
      <c r="I80" s="16">
        <f>COUNTIF('Point Totals by Grade-Gender'!A:A, 'Team Points Summary'!H80)</f>
        <v>1</v>
      </c>
      <c r="J80" s="16" t="str">
        <f t="shared" ref="J80:J87" si="10">IF(I80 = 0, "MISSING", "")</f>
        <v/>
      </c>
    </row>
    <row r="81" spans="1:11" s="16" customFormat="1" ht="15" x14ac:dyDescent="0.25">
      <c r="A81" s="36">
        <v>70</v>
      </c>
      <c r="B81" s="36" t="s">
        <v>55</v>
      </c>
      <c r="C81" s="36">
        <v>680</v>
      </c>
      <c r="D81" s="36">
        <v>207</v>
      </c>
      <c r="E81" s="36">
        <v>236</v>
      </c>
      <c r="F81" s="36">
        <v>237</v>
      </c>
      <c r="H81" s="16" t="str">
        <f t="shared" si="9"/>
        <v>Grade 4 Girls George P. Nicholson B</v>
      </c>
      <c r="I81" s="16">
        <f>COUNTIF('Point Totals by Grade-Gender'!A:A, 'Team Points Summary'!H81)</f>
        <v>1</v>
      </c>
      <c r="J81" s="16" t="str">
        <f t="shared" si="10"/>
        <v/>
      </c>
    </row>
    <row r="82" spans="1:11" s="16" customFormat="1" ht="15" x14ac:dyDescent="0.25">
      <c r="A82" s="36">
        <v>71</v>
      </c>
      <c r="B82" s="36" t="s">
        <v>232</v>
      </c>
      <c r="C82" s="36">
        <v>682</v>
      </c>
      <c r="D82" s="36">
        <v>226</v>
      </c>
      <c r="E82" s="36">
        <v>227</v>
      </c>
      <c r="F82" s="36">
        <v>229</v>
      </c>
      <c r="H82" s="16" t="str">
        <f t="shared" si="9"/>
        <v>Grade 4 Girls Aurora Charter F</v>
      </c>
      <c r="I82" s="16">
        <f>COUNTIF('Point Totals by Grade-Gender'!A:A, 'Team Points Summary'!H82)</f>
        <v>1</v>
      </c>
      <c r="J82" s="16" t="str">
        <f t="shared" si="10"/>
        <v/>
      </c>
    </row>
    <row r="83" spans="1:11" s="16" customFormat="1" ht="15" x14ac:dyDescent="0.25">
      <c r="A83" s="36">
        <v>72</v>
      </c>
      <c r="B83" s="36" t="s">
        <v>323</v>
      </c>
      <c r="C83" s="36">
        <v>713</v>
      </c>
      <c r="D83" s="36">
        <v>232</v>
      </c>
      <c r="E83" s="36">
        <v>234</v>
      </c>
      <c r="F83" s="36">
        <v>247</v>
      </c>
      <c r="H83" s="16" t="str">
        <f t="shared" si="9"/>
        <v>Grade 4 Girls Aurora Charter G</v>
      </c>
      <c r="I83" s="16">
        <f>COUNTIF('Point Totals by Grade-Gender'!A:A, 'Team Points Summary'!H83)</f>
        <v>1</v>
      </c>
      <c r="J83" s="16" t="str">
        <f t="shared" si="10"/>
        <v/>
      </c>
    </row>
    <row r="84" spans="1:11" s="16" customFormat="1" ht="15" x14ac:dyDescent="0.25">
      <c r="A84" s="36">
        <v>73</v>
      </c>
      <c r="B84" s="36" t="s">
        <v>160</v>
      </c>
      <c r="C84" s="36">
        <v>737</v>
      </c>
      <c r="D84" s="36">
        <v>242</v>
      </c>
      <c r="E84" s="36">
        <v>244</v>
      </c>
      <c r="F84" s="36">
        <v>251</v>
      </c>
      <c r="H84" s="16" t="str">
        <f t="shared" si="9"/>
        <v>Grade 4 Girls Menisa C</v>
      </c>
      <c r="I84" s="16">
        <f>COUNTIF('Point Totals by Grade-Gender'!A:A, 'Team Points Summary'!H84)</f>
        <v>1</v>
      </c>
      <c r="J84" s="16" t="str">
        <f t="shared" si="10"/>
        <v/>
      </c>
    </row>
    <row r="85" spans="1:11" s="16" customFormat="1" ht="15" x14ac:dyDescent="0.25">
      <c r="A85" s="36">
        <v>74</v>
      </c>
      <c r="B85" s="36" t="s">
        <v>117</v>
      </c>
      <c r="C85" s="36">
        <v>746</v>
      </c>
      <c r="D85" s="36">
        <v>245</v>
      </c>
      <c r="E85" s="36">
        <v>246</v>
      </c>
      <c r="F85" s="36">
        <v>255</v>
      </c>
      <c r="H85" s="16" t="str">
        <f t="shared" si="9"/>
        <v>Grade 4 Girls Meyokumin B</v>
      </c>
      <c r="I85" s="16">
        <f>COUNTIF('Point Totals by Grade-Gender'!A:A, 'Team Points Summary'!H85)</f>
        <v>1</v>
      </c>
      <c r="J85" s="16" t="str">
        <f t="shared" si="10"/>
        <v/>
      </c>
    </row>
    <row r="86" spans="1:11" s="16" customFormat="1" ht="15" x14ac:dyDescent="0.25">
      <c r="A86" s="36">
        <v>75</v>
      </c>
      <c r="B86" s="36" t="s">
        <v>324</v>
      </c>
      <c r="C86" s="36">
        <v>761</v>
      </c>
      <c r="D86" s="36">
        <v>250</v>
      </c>
      <c r="E86" s="36">
        <v>253</v>
      </c>
      <c r="F86" s="36">
        <v>258</v>
      </c>
      <c r="H86" s="16" t="str">
        <f t="shared" si="9"/>
        <v>Grade 4 Girls Aurora Charter H</v>
      </c>
      <c r="I86" s="16">
        <f>COUNTIF('Point Totals by Grade-Gender'!A:A, 'Team Points Summary'!H86)</f>
        <v>1</v>
      </c>
      <c r="J86" s="16" t="str">
        <f t="shared" si="10"/>
        <v/>
      </c>
    </row>
    <row r="87" spans="1:11" s="16" customFormat="1" ht="15" x14ac:dyDescent="0.25">
      <c r="A87" s="36">
        <v>76</v>
      </c>
      <c r="B87" s="36" t="s">
        <v>448</v>
      </c>
      <c r="C87" s="36">
        <v>786</v>
      </c>
      <c r="D87" s="36">
        <v>261</v>
      </c>
      <c r="E87" s="36">
        <v>262</v>
      </c>
      <c r="F87" s="36">
        <v>263</v>
      </c>
      <c r="H87" s="16" t="str">
        <f t="shared" si="9"/>
        <v>Grade 4 Girls Aurora Charter I</v>
      </c>
      <c r="I87" s="16">
        <f>COUNTIF('Point Totals by Grade-Gender'!A:A, 'Team Points Summary'!H87)</f>
        <v>1</v>
      </c>
      <c r="J87" s="16" t="str">
        <f t="shared" si="10"/>
        <v/>
      </c>
    </row>
    <row r="88" spans="1:11" s="16" customFormat="1" x14ac:dyDescent="0.2">
      <c r="C88" s="21">
        <f>SUM(C12:C87)</f>
        <v>29340</v>
      </c>
      <c r="H88" s="1" t="s">
        <v>26</v>
      </c>
      <c r="I88" s="16">
        <f>COUNTIF('Point Totals by Grade-Gender'!A:A, 'Team Points Summary'!H88)</f>
        <v>1</v>
      </c>
      <c r="K88" s="21">
        <f>SUM(C88,C444,C822)</f>
        <v>76162</v>
      </c>
    </row>
    <row r="89" spans="1:11" s="16" customFormat="1" x14ac:dyDescent="0.2">
      <c r="H89" s="1"/>
      <c r="K89" s="21"/>
    </row>
    <row r="90" spans="1:11" s="16" customFormat="1" x14ac:dyDescent="0.2">
      <c r="A90" s="1" t="s">
        <v>413</v>
      </c>
      <c r="K90" s="21"/>
    </row>
    <row r="91" spans="1:11" s="16" customFormat="1" ht="15" x14ac:dyDescent="0.25">
      <c r="A91" s="37">
        <v>1</v>
      </c>
      <c r="B91" s="37" t="s">
        <v>209</v>
      </c>
      <c r="C91" s="37">
        <v>15</v>
      </c>
      <c r="D91" s="37">
        <v>2</v>
      </c>
      <c r="E91" s="37">
        <v>4</v>
      </c>
      <c r="F91" s="37">
        <v>9</v>
      </c>
      <c r="H91" s="16" t="str">
        <f>CONCATENATE("Grade 4 Boys ", B91)</f>
        <v>Grade 4 Boys Westglen A</v>
      </c>
      <c r="I91" s="16">
        <f>COUNTIF('Point Totals by Grade-Gender'!A:A, 'Team Points Summary'!H91)</f>
        <v>1</v>
      </c>
      <c r="J91" s="16" t="str">
        <f t="shared" ref="J91:J142" si="11">IF(I91 = 0, "MISSING", "")</f>
        <v/>
      </c>
    </row>
    <row r="92" spans="1:11" s="16" customFormat="1" ht="15" x14ac:dyDescent="0.25">
      <c r="A92" s="37">
        <v>2</v>
      </c>
      <c r="B92" s="37" t="s">
        <v>103</v>
      </c>
      <c r="C92" s="37">
        <v>61</v>
      </c>
      <c r="D92" s="37">
        <v>1</v>
      </c>
      <c r="E92" s="37">
        <v>22</v>
      </c>
      <c r="F92" s="37">
        <v>38</v>
      </c>
      <c r="H92" s="16" t="str">
        <f t="shared" ref="H92:H142" si="12">CONCATENATE("Grade 4 Boys ", B92)</f>
        <v>Grade 4 Boys Belgravia A</v>
      </c>
      <c r="I92" s="16">
        <f>COUNTIF('Point Totals by Grade-Gender'!A:A, 'Team Points Summary'!H92)</f>
        <v>1</v>
      </c>
      <c r="J92" s="16" t="str">
        <f t="shared" si="11"/>
        <v/>
      </c>
    </row>
    <row r="93" spans="1:11" s="16" customFormat="1" ht="15" x14ac:dyDescent="0.25">
      <c r="A93" s="37">
        <v>3</v>
      </c>
      <c r="B93" s="37" t="s">
        <v>46</v>
      </c>
      <c r="C93" s="37">
        <v>64</v>
      </c>
      <c r="D93" s="37">
        <v>5</v>
      </c>
      <c r="E93" s="37">
        <v>12</v>
      </c>
      <c r="F93" s="37">
        <v>47</v>
      </c>
      <c r="H93" s="16" t="str">
        <f t="shared" ref="H93:H129" si="13">CONCATENATE("Grade 4 Boys ", B93)</f>
        <v>Grade 4 Boys George P. Nicholson A</v>
      </c>
      <c r="I93" s="16">
        <f>COUNTIF('Point Totals by Grade-Gender'!A:A, 'Team Points Summary'!H93)</f>
        <v>1</v>
      </c>
      <c r="J93" s="16" t="str">
        <f t="shared" ref="J93:J129" si="14">IF(I93 = 0, "MISSING", "")</f>
        <v/>
      </c>
    </row>
    <row r="94" spans="1:11" s="16" customFormat="1" ht="15" x14ac:dyDescent="0.25">
      <c r="A94" s="37">
        <v>4</v>
      </c>
      <c r="B94" s="37" t="s">
        <v>97</v>
      </c>
      <c r="C94" s="37">
        <v>82</v>
      </c>
      <c r="D94" s="37">
        <v>16</v>
      </c>
      <c r="E94" s="37">
        <v>17</v>
      </c>
      <c r="F94" s="37">
        <v>49</v>
      </c>
      <c r="H94" s="16" t="str">
        <f t="shared" si="13"/>
        <v>Grade 4 Boys Mill Creek A</v>
      </c>
      <c r="I94" s="16">
        <f>COUNTIF('Point Totals by Grade-Gender'!A:A, 'Team Points Summary'!H94)</f>
        <v>1</v>
      </c>
      <c r="J94" s="16" t="str">
        <f t="shared" si="14"/>
        <v/>
      </c>
    </row>
    <row r="95" spans="1:11" s="16" customFormat="1" ht="15" x14ac:dyDescent="0.25">
      <c r="A95" s="37">
        <v>5</v>
      </c>
      <c r="B95" s="37" t="s">
        <v>50</v>
      </c>
      <c r="C95" s="37">
        <v>91</v>
      </c>
      <c r="D95" s="37">
        <v>24</v>
      </c>
      <c r="E95" s="37">
        <v>32</v>
      </c>
      <c r="F95" s="37">
        <v>35</v>
      </c>
      <c r="H95" s="16" t="str">
        <f t="shared" si="13"/>
        <v>Grade 4 Boys Parkallen A</v>
      </c>
      <c r="I95" s="16">
        <f>COUNTIF('Point Totals by Grade-Gender'!A:A, 'Team Points Summary'!H95)</f>
        <v>1</v>
      </c>
      <c r="J95" s="16" t="str">
        <f t="shared" si="14"/>
        <v/>
      </c>
    </row>
    <row r="96" spans="1:11" s="16" customFormat="1" ht="15" x14ac:dyDescent="0.25">
      <c r="A96" s="37">
        <v>6</v>
      </c>
      <c r="B96" s="37" t="s">
        <v>66</v>
      </c>
      <c r="C96" s="37">
        <v>92</v>
      </c>
      <c r="D96" s="37">
        <v>10</v>
      </c>
      <c r="E96" s="37">
        <v>29</v>
      </c>
      <c r="F96" s="37">
        <v>53</v>
      </c>
      <c r="H96" s="16" t="str">
        <f t="shared" si="13"/>
        <v>Grade 4 Boys Patricia Heights A</v>
      </c>
      <c r="I96" s="16">
        <f>COUNTIF('Point Totals by Grade-Gender'!A:A, 'Team Points Summary'!H96)</f>
        <v>1</v>
      </c>
      <c r="J96" s="16" t="str">
        <f t="shared" si="14"/>
        <v/>
      </c>
    </row>
    <row r="97" spans="1:10" s="16" customFormat="1" ht="15" x14ac:dyDescent="0.25">
      <c r="A97" s="37">
        <v>7</v>
      </c>
      <c r="B97" s="37" t="s">
        <v>53</v>
      </c>
      <c r="C97" s="37">
        <v>94</v>
      </c>
      <c r="D97" s="37">
        <v>6</v>
      </c>
      <c r="E97" s="37">
        <v>43</v>
      </c>
      <c r="F97" s="37">
        <v>45</v>
      </c>
      <c r="H97" s="16" t="str">
        <f t="shared" si="13"/>
        <v>Grade 4 Boys Holyrood A</v>
      </c>
      <c r="I97" s="16">
        <f>COUNTIF('Point Totals by Grade-Gender'!A:A, 'Team Points Summary'!H97)</f>
        <v>1</v>
      </c>
      <c r="J97" s="16" t="str">
        <f t="shared" si="14"/>
        <v/>
      </c>
    </row>
    <row r="98" spans="1:10" s="16" customFormat="1" ht="15" x14ac:dyDescent="0.25">
      <c r="A98" s="37">
        <v>8</v>
      </c>
      <c r="B98" s="37" t="s">
        <v>222</v>
      </c>
      <c r="C98" s="37">
        <v>94</v>
      </c>
      <c r="D98" s="37">
        <v>30</v>
      </c>
      <c r="E98" s="37">
        <v>31</v>
      </c>
      <c r="F98" s="37">
        <v>33</v>
      </c>
      <c r="H98" s="16" t="str">
        <f t="shared" si="13"/>
        <v>Grade 4 Boys Aurora Charter A</v>
      </c>
      <c r="I98" s="16">
        <f>COUNTIF('Point Totals by Grade-Gender'!A:A, 'Team Points Summary'!H98)</f>
        <v>1</v>
      </c>
      <c r="J98" s="16" t="str">
        <f t="shared" si="14"/>
        <v/>
      </c>
    </row>
    <row r="99" spans="1:10" s="16" customFormat="1" ht="15" x14ac:dyDescent="0.25">
      <c r="A99" s="37">
        <v>9</v>
      </c>
      <c r="B99" s="37" t="s">
        <v>51</v>
      </c>
      <c r="C99" s="37">
        <v>106</v>
      </c>
      <c r="D99" s="37">
        <v>3</v>
      </c>
      <c r="E99" s="37">
        <v>39</v>
      </c>
      <c r="F99" s="37">
        <v>64</v>
      </c>
      <c r="H99" s="16" t="str">
        <f t="shared" si="13"/>
        <v>Grade 4 Boys Brander Gardens A</v>
      </c>
      <c r="I99" s="16">
        <f>COUNTIF('Point Totals by Grade-Gender'!A:A, 'Team Points Summary'!H99)</f>
        <v>1</v>
      </c>
      <c r="J99" s="16" t="str">
        <f t="shared" si="14"/>
        <v/>
      </c>
    </row>
    <row r="100" spans="1:10" s="16" customFormat="1" ht="15" x14ac:dyDescent="0.25">
      <c r="A100" s="37">
        <v>10</v>
      </c>
      <c r="B100" s="37" t="s">
        <v>67</v>
      </c>
      <c r="C100" s="37">
        <v>109</v>
      </c>
      <c r="D100" s="37">
        <v>21</v>
      </c>
      <c r="E100" s="37">
        <v>40</v>
      </c>
      <c r="F100" s="37">
        <v>48</v>
      </c>
      <c r="H100" s="16" t="str">
        <f t="shared" si="13"/>
        <v>Grade 4 Boys Centennial A</v>
      </c>
      <c r="I100" s="16">
        <f>COUNTIF('Point Totals by Grade-Gender'!A:A, 'Team Points Summary'!H100)</f>
        <v>1</v>
      </c>
      <c r="J100" s="16" t="str">
        <f t="shared" si="14"/>
        <v/>
      </c>
    </row>
    <row r="101" spans="1:10" s="16" customFormat="1" ht="15" x14ac:dyDescent="0.25">
      <c r="A101" s="37">
        <v>11</v>
      </c>
      <c r="B101" s="37" t="s">
        <v>49</v>
      </c>
      <c r="C101" s="37">
        <v>135</v>
      </c>
      <c r="D101" s="37">
        <v>28</v>
      </c>
      <c r="E101" s="37">
        <v>41</v>
      </c>
      <c r="F101" s="37">
        <v>66</v>
      </c>
      <c r="H101" s="16" t="str">
        <f t="shared" si="13"/>
        <v>Grade 4 Boys Rio Terrace A</v>
      </c>
      <c r="I101" s="16">
        <f>COUNTIF('Point Totals by Grade-Gender'!A:A, 'Team Points Summary'!H101)</f>
        <v>1</v>
      </c>
      <c r="J101" s="16" t="str">
        <f t="shared" si="14"/>
        <v/>
      </c>
    </row>
    <row r="102" spans="1:10" s="16" customFormat="1" ht="15" x14ac:dyDescent="0.25">
      <c r="A102" s="37">
        <v>12</v>
      </c>
      <c r="B102" s="37" t="s">
        <v>211</v>
      </c>
      <c r="C102" s="37">
        <v>144</v>
      </c>
      <c r="D102" s="37">
        <v>34</v>
      </c>
      <c r="E102" s="37">
        <v>42</v>
      </c>
      <c r="F102" s="37">
        <v>68</v>
      </c>
      <c r="H102" s="16" t="str">
        <f t="shared" si="13"/>
        <v>Grade 4 Boys Kim Hung A</v>
      </c>
      <c r="I102" s="16">
        <f>COUNTIF('Point Totals by Grade-Gender'!A:A, 'Team Points Summary'!H102)</f>
        <v>1</v>
      </c>
      <c r="J102" s="16" t="str">
        <f t="shared" si="14"/>
        <v/>
      </c>
    </row>
    <row r="103" spans="1:10" s="16" customFormat="1" ht="15" x14ac:dyDescent="0.25">
      <c r="A103" s="37">
        <v>13</v>
      </c>
      <c r="B103" s="37" t="s">
        <v>83</v>
      </c>
      <c r="C103" s="37">
        <v>159</v>
      </c>
      <c r="D103" s="37">
        <v>36</v>
      </c>
      <c r="E103" s="37">
        <v>54</v>
      </c>
      <c r="F103" s="37">
        <v>69</v>
      </c>
      <c r="H103" s="16" t="str">
        <f t="shared" si="13"/>
        <v>Grade 4 Boys Donnan A</v>
      </c>
      <c r="I103" s="16">
        <f>COUNTIF('Point Totals by Grade-Gender'!A:A, 'Team Points Summary'!H103)</f>
        <v>1</v>
      </c>
      <c r="J103" s="16" t="str">
        <f t="shared" si="14"/>
        <v/>
      </c>
    </row>
    <row r="104" spans="1:10" s="16" customFormat="1" ht="15" x14ac:dyDescent="0.25">
      <c r="A104" s="37">
        <v>14</v>
      </c>
      <c r="B104" s="37" t="s">
        <v>78</v>
      </c>
      <c r="C104" s="37">
        <v>179</v>
      </c>
      <c r="D104" s="37">
        <v>14</v>
      </c>
      <c r="E104" s="37">
        <v>27</v>
      </c>
      <c r="F104" s="37">
        <v>138</v>
      </c>
      <c r="H104" s="16" t="str">
        <f t="shared" si="13"/>
        <v>Grade 4 Boys Laurier Heights A</v>
      </c>
      <c r="I104" s="16">
        <f>COUNTIF('Point Totals by Grade-Gender'!A:A, 'Team Points Summary'!H104)</f>
        <v>1</v>
      </c>
      <c r="J104" s="16" t="str">
        <f t="shared" si="14"/>
        <v/>
      </c>
    </row>
    <row r="105" spans="1:10" s="16" customFormat="1" ht="15" x14ac:dyDescent="0.25">
      <c r="A105" s="37">
        <v>15</v>
      </c>
      <c r="B105" s="37" t="s">
        <v>61</v>
      </c>
      <c r="C105" s="37">
        <v>185</v>
      </c>
      <c r="D105" s="37">
        <v>25</v>
      </c>
      <c r="E105" s="37">
        <v>63</v>
      </c>
      <c r="F105" s="37">
        <v>97</v>
      </c>
      <c r="H105" s="16" t="str">
        <f t="shared" si="13"/>
        <v>Grade 4 Boys Earl Buxton A</v>
      </c>
      <c r="I105" s="16">
        <f>COUNTIF('Point Totals by Grade-Gender'!A:A, 'Team Points Summary'!H105)</f>
        <v>1</v>
      </c>
      <c r="J105" s="16" t="str">
        <f t="shared" si="14"/>
        <v/>
      </c>
    </row>
    <row r="106" spans="1:10" s="16" customFormat="1" ht="15" x14ac:dyDescent="0.25">
      <c r="A106" s="37">
        <v>16</v>
      </c>
      <c r="B106" s="37" t="s">
        <v>150</v>
      </c>
      <c r="C106" s="37">
        <v>198</v>
      </c>
      <c r="D106" s="37">
        <v>56</v>
      </c>
      <c r="E106" s="37">
        <v>70</v>
      </c>
      <c r="F106" s="37">
        <v>72</v>
      </c>
      <c r="H106" s="16" t="str">
        <f t="shared" si="13"/>
        <v>Grade 4 Boys Holyrood B</v>
      </c>
      <c r="I106" s="16">
        <f>COUNTIF('Point Totals by Grade-Gender'!A:A, 'Team Points Summary'!H106)</f>
        <v>1</v>
      </c>
      <c r="J106" s="16" t="str">
        <f t="shared" si="14"/>
        <v/>
      </c>
    </row>
    <row r="107" spans="1:10" s="16" customFormat="1" ht="15" x14ac:dyDescent="0.25">
      <c r="A107" s="37">
        <v>17</v>
      </c>
      <c r="B107" s="37" t="s">
        <v>45</v>
      </c>
      <c r="C107" s="37">
        <v>198</v>
      </c>
      <c r="D107" s="37">
        <v>8</v>
      </c>
      <c r="E107" s="37">
        <v>59</v>
      </c>
      <c r="F107" s="37">
        <v>131</v>
      </c>
      <c r="H107" s="16" t="str">
        <f t="shared" si="13"/>
        <v>Grade 4 Boys Michael A. Kostek A</v>
      </c>
      <c r="I107" s="16">
        <f>COUNTIF('Point Totals by Grade-Gender'!A:A, 'Team Points Summary'!H107)</f>
        <v>1</v>
      </c>
      <c r="J107" s="16" t="str">
        <f t="shared" si="14"/>
        <v/>
      </c>
    </row>
    <row r="108" spans="1:10" s="16" customFormat="1" ht="15" x14ac:dyDescent="0.25">
      <c r="A108" s="37">
        <v>18</v>
      </c>
      <c r="B108" s="37" t="s">
        <v>121</v>
      </c>
      <c r="C108" s="37">
        <v>203</v>
      </c>
      <c r="D108" s="37">
        <v>50</v>
      </c>
      <c r="E108" s="37">
        <v>51</v>
      </c>
      <c r="F108" s="37">
        <v>102</v>
      </c>
      <c r="H108" s="16" t="str">
        <f t="shared" si="13"/>
        <v>Grade 4 Boys Belgravia B</v>
      </c>
      <c r="I108" s="16">
        <f>COUNTIF('Point Totals by Grade-Gender'!A:A, 'Team Points Summary'!H108)</f>
        <v>1</v>
      </c>
      <c r="J108" s="16" t="str">
        <f t="shared" si="14"/>
        <v/>
      </c>
    </row>
    <row r="109" spans="1:10" s="16" customFormat="1" ht="15" x14ac:dyDescent="0.25">
      <c r="A109" s="37">
        <v>19</v>
      </c>
      <c r="B109" s="37" t="s">
        <v>439</v>
      </c>
      <c r="C109" s="37">
        <v>205</v>
      </c>
      <c r="D109" s="37">
        <v>7</v>
      </c>
      <c r="E109" s="37">
        <v>46</v>
      </c>
      <c r="F109" s="37">
        <v>152</v>
      </c>
      <c r="H109" s="16" t="str">
        <f t="shared" si="13"/>
        <v>Grade 4 Boys Tipaskan A</v>
      </c>
      <c r="I109" s="16">
        <f>COUNTIF('Point Totals by Grade-Gender'!A:A, 'Team Points Summary'!H109)</f>
        <v>1</v>
      </c>
      <c r="J109" s="16" t="str">
        <f t="shared" si="14"/>
        <v/>
      </c>
    </row>
    <row r="110" spans="1:10" s="16" customFormat="1" ht="15" x14ac:dyDescent="0.25">
      <c r="A110" s="37">
        <v>20</v>
      </c>
      <c r="B110" s="37" t="s">
        <v>85</v>
      </c>
      <c r="C110" s="37">
        <v>206</v>
      </c>
      <c r="D110" s="37">
        <v>57</v>
      </c>
      <c r="E110" s="37">
        <v>65</v>
      </c>
      <c r="F110" s="37">
        <v>84</v>
      </c>
      <c r="H110" s="16" t="str">
        <f t="shared" si="13"/>
        <v>Grade 4 Boys Riverdale A</v>
      </c>
      <c r="I110" s="16">
        <f>COUNTIF('Point Totals by Grade-Gender'!A:A, 'Team Points Summary'!H110)</f>
        <v>1</v>
      </c>
      <c r="J110" s="16" t="str">
        <f t="shared" si="14"/>
        <v/>
      </c>
    </row>
    <row r="111" spans="1:10" s="16" customFormat="1" ht="15" x14ac:dyDescent="0.25">
      <c r="A111" s="37">
        <v>21</v>
      </c>
      <c r="B111" s="37" t="s">
        <v>316</v>
      </c>
      <c r="C111" s="37">
        <v>216</v>
      </c>
      <c r="D111" s="37">
        <v>37</v>
      </c>
      <c r="E111" s="37">
        <v>44</v>
      </c>
      <c r="F111" s="37">
        <v>135</v>
      </c>
      <c r="H111" s="16" t="str">
        <f t="shared" si="13"/>
        <v>Grade 4 Boys Coralwood Adventist Academy A</v>
      </c>
      <c r="I111" s="16">
        <f>COUNTIF('Point Totals by Grade-Gender'!A:A, 'Team Points Summary'!H111)</f>
        <v>1</v>
      </c>
      <c r="J111" s="16" t="str">
        <f t="shared" si="14"/>
        <v/>
      </c>
    </row>
    <row r="112" spans="1:10" s="16" customFormat="1" ht="15" x14ac:dyDescent="0.25">
      <c r="A112" s="37">
        <v>22</v>
      </c>
      <c r="B112" s="37" t="s">
        <v>91</v>
      </c>
      <c r="C112" s="37">
        <v>231</v>
      </c>
      <c r="D112" s="37">
        <v>19</v>
      </c>
      <c r="E112" s="37">
        <v>93</v>
      </c>
      <c r="F112" s="37">
        <v>119</v>
      </c>
      <c r="H112" s="16" t="str">
        <f t="shared" si="13"/>
        <v>Grade 4 Boys Meyokumin A</v>
      </c>
      <c r="I112" s="16">
        <f>COUNTIF('Point Totals by Grade-Gender'!A:A, 'Team Points Summary'!H112)</f>
        <v>1</v>
      </c>
      <c r="J112" s="16" t="str">
        <f t="shared" si="14"/>
        <v/>
      </c>
    </row>
    <row r="113" spans="1:10" s="16" customFormat="1" ht="15" x14ac:dyDescent="0.25">
      <c r="A113" s="37">
        <v>23</v>
      </c>
      <c r="B113" s="37" t="s">
        <v>48</v>
      </c>
      <c r="C113" s="37">
        <v>262</v>
      </c>
      <c r="D113" s="37">
        <v>55</v>
      </c>
      <c r="E113" s="37">
        <v>99</v>
      </c>
      <c r="F113" s="37">
        <v>108</v>
      </c>
      <c r="H113" s="16" t="str">
        <f t="shared" si="13"/>
        <v>Grade 4 Boys Brookside A</v>
      </c>
      <c r="I113" s="16">
        <f>COUNTIF('Point Totals by Grade-Gender'!A:A, 'Team Points Summary'!H113)</f>
        <v>1</v>
      </c>
      <c r="J113" s="16" t="str">
        <f t="shared" si="14"/>
        <v/>
      </c>
    </row>
    <row r="114" spans="1:10" s="16" customFormat="1" ht="15" x14ac:dyDescent="0.25">
      <c r="A114" s="37">
        <v>24</v>
      </c>
      <c r="B114" s="37" t="s">
        <v>152</v>
      </c>
      <c r="C114" s="37">
        <v>262</v>
      </c>
      <c r="D114" s="37">
        <v>76</v>
      </c>
      <c r="E114" s="37">
        <v>92</v>
      </c>
      <c r="F114" s="37">
        <v>94</v>
      </c>
      <c r="H114" s="16" t="str">
        <f t="shared" si="13"/>
        <v>Grade 4 Boys Holyrood C</v>
      </c>
      <c r="I114" s="16">
        <f>COUNTIF('Point Totals by Grade-Gender'!A:A, 'Team Points Summary'!H114)</f>
        <v>1</v>
      </c>
      <c r="J114" s="16" t="str">
        <f t="shared" si="14"/>
        <v/>
      </c>
    </row>
    <row r="115" spans="1:10" s="16" customFormat="1" ht="15" x14ac:dyDescent="0.25">
      <c r="A115" s="37">
        <v>25</v>
      </c>
      <c r="B115" s="37" t="s">
        <v>55</v>
      </c>
      <c r="C115" s="37">
        <v>265</v>
      </c>
      <c r="D115" s="37">
        <v>67</v>
      </c>
      <c r="E115" s="37">
        <v>73</v>
      </c>
      <c r="F115" s="37">
        <v>125</v>
      </c>
      <c r="H115" s="16" t="str">
        <f t="shared" si="13"/>
        <v>Grade 4 Boys George P. Nicholson B</v>
      </c>
      <c r="I115" s="16">
        <f>COUNTIF('Point Totals by Grade-Gender'!A:A, 'Team Points Summary'!H115)</f>
        <v>1</v>
      </c>
      <c r="J115" s="16" t="str">
        <f t="shared" si="14"/>
        <v/>
      </c>
    </row>
    <row r="116" spans="1:10" s="16" customFormat="1" ht="15" x14ac:dyDescent="0.25">
      <c r="A116" s="37">
        <v>26</v>
      </c>
      <c r="B116" s="37" t="s">
        <v>47</v>
      </c>
      <c r="C116" s="37">
        <v>267</v>
      </c>
      <c r="D116" s="37">
        <v>62</v>
      </c>
      <c r="E116" s="37">
        <v>95</v>
      </c>
      <c r="F116" s="37">
        <v>110</v>
      </c>
      <c r="H116" s="16" t="str">
        <f t="shared" si="13"/>
        <v>Grade 4 Boys Windsor Park A</v>
      </c>
      <c r="I116" s="16">
        <f>COUNTIF('Point Totals by Grade-Gender'!A:A, 'Team Points Summary'!H116)</f>
        <v>1</v>
      </c>
      <c r="J116" s="16" t="str">
        <f t="shared" si="14"/>
        <v/>
      </c>
    </row>
    <row r="117" spans="1:10" s="16" customFormat="1" ht="15" x14ac:dyDescent="0.25">
      <c r="A117" s="37">
        <v>27</v>
      </c>
      <c r="B117" s="37" t="s">
        <v>60</v>
      </c>
      <c r="C117" s="37">
        <v>272</v>
      </c>
      <c r="D117" s="37">
        <v>80</v>
      </c>
      <c r="E117" s="37">
        <v>91</v>
      </c>
      <c r="F117" s="37">
        <v>101</v>
      </c>
      <c r="H117" s="16" t="str">
        <f t="shared" si="13"/>
        <v>Grade 4 Boys Brander Gardens B</v>
      </c>
      <c r="I117" s="16">
        <f>COUNTIF('Point Totals by Grade-Gender'!A:A, 'Team Points Summary'!H117)</f>
        <v>1</v>
      </c>
      <c r="J117" s="16" t="str">
        <f t="shared" si="14"/>
        <v/>
      </c>
    </row>
    <row r="118" spans="1:10" s="16" customFormat="1" ht="15" x14ac:dyDescent="0.25">
      <c r="A118" s="37">
        <v>28</v>
      </c>
      <c r="B118" s="37" t="s">
        <v>73</v>
      </c>
      <c r="C118" s="37">
        <v>273</v>
      </c>
      <c r="D118" s="37">
        <v>78</v>
      </c>
      <c r="E118" s="37">
        <v>89</v>
      </c>
      <c r="F118" s="37">
        <v>106</v>
      </c>
      <c r="H118" s="16" t="str">
        <f t="shared" si="13"/>
        <v>Grade 4 Boys Forest Heights A</v>
      </c>
      <c r="I118" s="16">
        <f>COUNTIF('Point Totals by Grade-Gender'!A:A, 'Team Points Summary'!H118)</f>
        <v>1</v>
      </c>
      <c r="J118" s="16" t="str">
        <f t="shared" si="14"/>
        <v/>
      </c>
    </row>
    <row r="119" spans="1:10" s="16" customFormat="1" ht="15" x14ac:dyDescent="0.25">
      <c r="A119" s="37">
        <v>29</v>
      </c>
      <c r="B119" s="37" t="s">
        <v>56</v>
      </c>
      <c r="C119" s="37">
        <v>279</v>
      </c>
      <c r="D119" s="37">
        <v>74</v>
      </c>
      <c r="E119" s="37">
        <v>82</v>
      </c>
      <c r="F119" s="37">
        <v>123</v>
      </c>
      <c r="H119" s="16" t="str">
        <f t="shared" si="13"/>
        <v>Grade 4 Boys Rio Terrace B</v>
      </c>
      <c r="I119" s="16">
        <f>COUNTIF('Point Totals by Grade-Gender'!A:A, 'Team Points Summary'!H119)</f>
        <v>1</v>
      </c>
      <c r="J119" s="16" t="str">
        <f t="shared" si="14"/>
        <v/>
      </c>
    </row>
    <row r="120" spans="1:10" s="16" customFormat="1" ht="15" x14ac:dyDescent="0.25">
      <c r="A120" s="37">
        <v>30</v>
      </c>
      <c r="B120" s="37" t="s">
        <v>212</v>
      </c>
      <c r="C120" s="37">
        <v>298</v>
      </c>
      <c r="D120" s="37">
        <v>11</v>
      </c>
      <c r="E120" s="37">
        <v>58</v>
      </c>
      <c r="F120" s="37">
        <v>229</v>
      </c>
      <c r="H120" s="16" t="str">
        <f t="shared" si="13"/>
        <v>Grade 4 Boys Westglen B</v>
      </c>
      <c r="I120" s="16">
        <f>COUNTIF('Point Totals by Grade-Gender'!A:A, 'Team Points Summary'!H120)</f>
        <v>1</v>
      </c>
      <c r="J120" s="16" t="str">
        <f t="shared" si="14"/>
        <v/>
      </c>
    </row>
    <row r="121" spans="1:10" s="16" customFormat="1" ht="15" x14ac:dyDescent="0.25">
      <c r="A121" s="37">
        <v>31</v>
      </c>
      <c r="B121" s="37" t="s">
        <v>59</v>
      </c>
      <c r="C121" s="37">
        <v>304</v>
      </c>
      <c r="D121" s="37">
        <v>90</v>
      </c>
      <c r="E121" s="37">
        <v>105</v>
      </c>
      <c r="F121" s="37">
        <v>109</v>
      </c>
      <c r="H121" s="16" t="str">
        <f t="shared" si="13"/>
        <v>Grade 4 Boys Parkallen B</v>
      </c>
      <c r="I121" s="16">
        <f>COUNTIF('Point Totals by Grade-Gender'!A:A, 'Team Points Summary'!H121)</f>
        <v>1</v>
      </c>
      <c r="J121" s="16" t="str">
        <f t="shared" si="14"/>
        <v/>
      </c>
    </row>
    <row r="122" spans="1:10" s="16" customFormat="1" ht="15" x14ac:dyDescent="0.25">
      <c r="A122" s="37">
        <v>32</v>
      </c>
      <c r="B122" s="37" t="s">
        <v>227</v>
      </c>
      <c r="C122" s="37">
        <v>308</v>
      </c>
      <c r="D122" s="37">
        <v>13</v>
      </c>
      <c r="E122" s="37">
        <v>111</v>
      </c>
      <c r="F122" s="37">
        <v>184</v>
      </c>
      <c r="H122" s="16" t="str">
        <f t="shared" si="13"/>
        <v>Grade 4 Boys Johnny Bright A</v>
      </c>
      <c r="I122" s="16">
        <f>COUNTIF('Point Totals by Grade-Gender'!A:A, 'Team Points Summary'!H122)</f>
        <v>1</v>
      </c>
      <c r="J122" s="16" t="str">
        <f t="shared" si="14"/>
        <v/>
      </c>
    </row>
    <row r="123" spans="1:10" s="16" customFormat="1" ht="15" x14ac:dyDescent="0.25">
      <c r="A123" s="37">
        <v>33</v>
      </c>
      <c r="B123" s="37" t="s">
        <v>157</v>
      </c>
      <c r="C123" s="37">
        <v>318</v>
      </c>
      <c r="D123" s="37">
        <v>88</v>
      </c>
      <c r="E123" s="37">
        <v>98</v>
      </c>
      <c r="F123" s="37">
        <v>132</v>
      </c>
      <c r="H123" s="16" t="str">
        <f t="shared" si="13"/>
        <v>Grade 4 Boys Riverdale B</v>
      </c>
      <c r="I123" s="16">
        <f>COUNTIF('Point Totals by Grade-Gender'!A:A, 'Team Points Summary'!H123)</f>
        <v>1</v>
      </c>
      <c r="J123" s="16" t="str">
        <f t="shared" si="14"/>
        <v/>
      </c>
    </row>
    <row r="124" spans="1:10" s="16" customFormat="1" ht="15" x14ac:dyDescent="0.25">
      <c r="A124" s="37">
        <v>34</v>
      </c>
      <c r="B124" s="37" t="s">
        <v>444</v>
      </c>
      <c r="C124" s="37">
        <v>331</v>
      </c>
      <c r="D124" s="37">
        <v>86</v>
      </c>
      <c r="E124" s="37">
        <v>100</v>
      </c>
      <c r="F124" s="37">
        <v>145</v>
      </c>
      <c r="H124" s="16" t="str">
        <f t="shared" si="13"/>
        <v>Grade 4 Boys Donnan B</v>
      </c>
      <c r="I124" s="16">
        <f>COUNTIF('Point Totals by Grade-Gender'!A:A, 'Team Points Summary'!H124)</f>
        <v>1</v>
      </c>
      <c r="J124" s="16" t="str">
        <f t="shared" si="14"/>
        <v/>
      </c>
    </row>
    <row r="125" spans="1:10" s="16" customFormat="1" ht="15" x14ac:dyDescent="0.25">
      <c r="A125" s="37">
        <v>35</v>
      </c>
      <c r="B125" s="37" t="s">
        <v>317</v>
      </c>
      <c r="C125" s="37">
        <v>334</v>
      </c>
      <c r="D125" s="37">
        <v>79</v>
      </c>
      <c r="E125" s="37">
        <v>118</v>
      </c>
      <c r="F125" s="37">
        <v>137</v>
      </c>
      <c r="H125" s="16" t="str">
        <f t="shared" si="13"/>
        <v>Grade 4 Boys Crestwood A</v>
      </c>
      <c r="I125" s="16">
        <f>COUNTIF('Point Totals by Grade-Gender'!A:A, 'Team Points Summary'!H125)</f>
        <v>1</v>
      </c>
      <c r="J125" s="16" t="str">
        <f t="shared" si="14"/>
        <v/>
      </c>
    </row>
    <row r="126" spans="1:10" s="16" customFormat="1" ht="15" x14ac:dyDescent="0.25">
      <c r="A126" s="37">
        <v>36</v>
      </c>
      <c r="B126" s="37" t="s">
        <v>437</v>
      </c>
      <c r="C126" s="37">
        <v>360</v>
      </c>
      <c r="D126" s="37">
        <v>23</v>
      </c>
      <c r="E126" s="37">
        <v>166</v>
      </c>
      <c r="F126" s="37">
        <v>171</v>
      </c>
      <c r="H126" s="16" t="str">
        <f t="shared" si="13"/>
        <v>Grade 4 Boys Virginia Park A</v>
      </c>
      <c r="I126" s="16">
        <f>COUNTIF('Point Totals by Grade-Gender'!A:A, 'Team Points Summary'!H126)</f>
        <v>1</v>
      </c>
      <c r="J126" s="16" t="str">
        <f t="shared" si="14"/>
        <v/>
      </c>
    </row>
    <row r="127" spans="1:10" s="16" customFormat="1" ht="15" x14ac:dyDescent="0.25">
      <c r="A127" s="37">
        <v>37</v>
      </c>
      <c r="B127" s="37" t="s">
        <v>319</v>
      </c>
      <c r="C127" s="37">
        <v>378</v>
      </c>
      <c r="D127" s="37">
        <v>117</v>
      </c>
      <c r="E127" s="37">
        <v>122</v>
      </c>
      <c r="F127" s="37">
        <v>139</v>
      </c>
      <c r="H127" s="16" t="str">
        <f t="shared" si="13"/>
        <v>Grade 4 Boys Forest Heights B</v>
      </c>
      <c r="I127" s="16">
        <f>COUNTIF('Point Totals by Grade-Gender'!A:A, 'Team Points Summary'!H127)</f>
        <v>1</v>
      </c>
      <c r="J127" s="16" t="str">
        <f t="shared" si="14"/>
        <v/>
      </c>
    </row>
    <row r="128" spans="1:10" s="16" customFormat="1" ht="15" x14ac:dyDescent="0.25">
      <c r="A128" s="37">
        <v>38</v>
      </c>
      <c r="B128" s="37" t="s">
        <v>68</v>
      </c>
      <c r="C128" s="37">
        <v>382</v>
      </c>
      <c r="D128" s="37">
        <v>85</v>
      </c>
      <c r="E128" s="37">
        <v>141</v>
      </c>
      <c r="F128" s="37">
        <v>156</v>
      </c>
      <c r="H128" s="16" t="str">
        <f t="shared" si="13"/>
        <v>Grade 4 Boys Edmonton Khalsa A</v>
      </c>
      <c r="I128" s="16">
        <f>COUNTIF('Point Totals by Grade-Gender'!A:A, 'Team Points Summary'!H128)</f>
        <v>1</v>
      </c>
      <c r="J128" s="16" t="str">
        <f t="shared" si="14"/>
        <v/>
      </c>
    </row>
    <row r="129" spans="1:10" s="16" customFormat="1" ht="15" x14ac:dyDescent="0.25">
      <c r="A129" s="37">
        <v>39</v>
      </c>
      <c r="B129" s="37" t="s">
        <v>685</v>
      </c>
      <c r="C129" s="37">
        <v>389</v>
      </c>
      <c r="D129" s="37">
        <v>81</v>
      </c>
      <c r="E129" s="37">
        <v>129</v>
      </c>
      <c r="F129" s="37">
        <v>179</v>
      </c>
      <c r="H129" s="16" t="str">
        <f t="shared" si="13"/>
        <v>Grade 4 Boys Constable Daniel Woodall A</v>
      </c>
      <c r="I129" s="16">
        <f>COUNTIF('Point Totals by Grade-Gender'!A:A, 'Team Points Summary'!H129)</f>
        <v>1</v>
      </c>
      <c r="J129" s="16" t="str">
        <f t="shared" si="14"/>
        <v/>
      </c>
    </row>
    <row r="130" spans="1:10" s="16" customFormat="1" ht="15" x14ac:dyDescent="0.25">
      <c r="A130" s="37">
        <v>40</v>
      </c>
      <c r="B130" s="37" t="s">
        <v>158</v>
      </c>
      <c r="C130" s="37">
        <v>400</v>
      </c>
      <c r="D130" s="37">
        <v>112</v>
      </c>
      <c r="E130" s="37">
        <v>126</v>
      </c>
      <c r="F130" s="37">
        <v>162</v>
      </c>
      <c r="H130" s="16" t="str">
        <f t="shared" si="12"/>
        <v>Grade 4 Boys Joey Moss A</v>
      </c>
      <c r="I130" s="16">
        <f>COUNTIF('Point Totals by Grade-Gender'!A:A, 'Team Points Summary'!H130)</f>
        <v>1</v>
      </c>
      <c r="J130" s="16" t="str">
        <f t="shared" si="11"/>
        <v/>
      </c>
    </row>
    <row r="131" spans="1:10" s="16" customFormat="1" ht="15" x14ac:dyDescent="0.25">
      <c r="A131" s="37">
        <v>41</v>
      </c>
      <c r="B131" s="37" t="s">
        <v>440</v>
      </c>
      <c r="C131" s="37">
        <v>410</v>
      </c>
      <c r="D131" s="37">
        <v>87</v>
      </c>
      <c r="E131" s="37">
        <v>124</v>
      </c>
      <c r="F131" s="37">
        <v>199</v>
      </c>
      <c r="H131" s="16" t="str">
        <f t="shared" si="12"/>
        <v>Grade 4 Boys Kameyosek A</v>
      </c>
      <c r="I131" s="16">
        <f>COUNTIF('Point Totals by Grade-Gender'!A:A, 'Team Points Summary'!H131)</f>
        <v>1</v>
      </c>
      <c r="J131" s="16" t="str">
        <f t="shared" si="11"/>
        <v/>
      </c>
    </row>
    <row r="132" spans="1:10" s="16" customFormat="1" ht="15" x14ac:dyDescent="0.25">
      <c r="A132" s="37">
        <v>42</v>
      </c>
      <c r="B132" s="37" t="s">
        <v>65</v>
      </c>
      <c r="C132" s="37">
        <v>416</v>
      </c>
      <c r="D132" s="37">
        <v>121</v>
      </c>
      <c r="E132" s="37">
        <v>147</v>
      </c>
      <c r="F132" s="37">
        <v>148</v>
      </c>
      <c r="H132" s="16" t="str">
        <f t="shared" si="12"/>
        <v>Grade 4 Boys Earl Buxton B</v>
      </c>
      <c r="I132" s="16">
        <f>COUNTIF('Point Totals by Grade-Gender'!A:A, 'Team Points Summary'!H132)</f>
        <v>1</v>
      </c>
      <c r="J132" s="16" t="str">
        <f t="shared" si="11"/>
        <v/>
      </c>
    </row>
    <row r="133" spans="1:10" s="16" customFormat="1" ht="15" x14ac:dyDescent="0.25">
      <c r="A133" s="37">
        <v>43</v>
      </c>
      <c r="B133" s="37" t="s">
        <v>96</v>
      </c>
      <c r="C133" s="37">
        <v>423</v>
      </c>
      <c r="D133" s="37">
        <v>116</v>
      </c>
      <c r="E133" s="37">
        <v>127</v>
      </c>
      <c r="F133" s="37">
        <v>180</v>
      </c>
      <c r="H133" s="16" t="str">
        <f t="shared" si="12"/>
        <v>Grade 4 Boys Brookside B</v>
      </c>
      <c r="I133" s="16">
        <f>COUNTIF('Point Totals by Grade-Gender'!A:A, 'Team Points Summary'!H133)</f>
        <v>1</v>
      </c>
      <c r="J133" s="16" t="str">
        <f t="shared" si="11"/>
        <v/>
      </c>
    </row>
    <row r="134" spans="1:10" s="16" customFormat="1" ht="15" x14ac:dyDescent="0.25">
      <c r="A134" s="37">
        <v>44</v>
      </c>
      <c r="B134" s="37" t="s">
        <v>210</v>
      </c>
      <c r="C134" s="37">
        <v>423</v>
      </c>
      <c r="D134" s="37">
        <v>18</v>
      </c>
      <c r="E134" s="37">
        <v>202</v>
      </c>
      <c r="F134" s="37">
        <v>203</v>
      </c>
      <c r="H134" s="16" t="str">
        <f t="shared" si="12"/>
        <v>Grade 4 Boys David Thomas King A</v>
      </c>
      <c r="I134" s="16">
        <f>COUNTIF('Point Totals by Grade-Gender'!A:A, 'Team Points Summary'!H134)</f>
        <v>1</v>
      </c>
      <c r="J134" s="16" t="str">
        <f t="shared" si="11"/>
        <v/>
      </c>
    </row>
    <row r="135" spans="1:10" s="16" customFormat="1" ht="15" x14ac:dyDescent="0.25">
      <c r="A135" s="37">
        <v>45</v>
      </c>
      <c r="B135" s="37" t="s">
        <v>117</v>
      </c>
      <c r="C135" s="37">
        <v>443</v>
      </c>
      <c r="D135" s="37">
        <v>120</v>
      </c>
      <c r="E135" s="37">
        <v>151</v>
      </c>
      <c r="F135" s="37">
        <v>172</v>
      </c>
      <c r="H135" s="16" t="str">
        <f t="shared" si="12"/>
        <v>Grade 4 Boys Meyokumin B</v>
      </c>
      <c r="I135" s="16">
        <f>COUNTIF('Point Totals by Grade-Gender'!A:A, 'Team Points Summary'!H135)</f>
        <v>1</v>
      </c>
      <c r="J135" s="16" t="str">
        <f t="shared" si="11"/>
        <v/>
      </c>
    </row>
    <row r="136" spans="1:10" s="16" customFormat="1" ht="15" x14ac:dyDescent="0.25">
      <c r="A136" s="37">
        <v>46</v>
      </c>
      <c r="B136" s="37" t="s">
        <v>223</v>
      </c>
      <c r="C136" s="37">
        <v>449</v>
      </c>
      <c r="D136" s="37">
        <v>61</v>
      </c>
      <c r="E136" s="37">
        <v>169</v>
      </c>
      <c r="F136" s="37">
        <v>219</v>
      </c>
      <c r="H136" s="16" t="str">
        <f t="shared" si="12"/>
        <v>Grade 4 Boys Aurora Charter B</v>
      </c>
      <c r="I136" s="16">
        <f>COUNTIF('Point Totals by Grade-Gender'!A:A, 'Team Points Summary'!H136)</f>
        <v>1</v>
      </c>
      <c r="J136" s="16" t="str">
        <f t="shared" si="11"/>
        <v/>
      </c>
    </row>
    <row r="137" spans="1:10" s="16" customFormat="1" ht="15" x14ac:dyDescent="0.25">
      <c r="A137" s="37">
        <v>47</v>
      </c>
      <c r="B137" s="37" t="s">
        <v>69</v>
      </c>
      <c r="C137" s="37">
        <v>468</v>
      </c>
      <c r="D137" s="37">
        <v>75</v>
      </c>
      <c r="E137" s="37">
        <v>193</v>
      </c>
      <c r="F137" s="37">
        <v>200</v>
      </c>
      <c r="H137" s="16" t="str">
        <f t="shared" si="12"/>
        <v>Grade 4 Boys Centennial B</v>
      </c>
      <c r="I137" s="16">
        <f>COUNTIF('Point Totals by Grade-Gender'!A:A, 'Team Points Summary'!H137)</f>
        <v>1</v>
      </c>
      <c r="J137" s="16" t="str">
        <f t="shared" si="11"/>
        <v/>
      </c>
    </row>
    <row r="138" spans="1:10" s="16" customFormat="1" ht="15" x14ac:dyDescent="0.25">
      <c r="A138" s="37">
        <v>48</v>
      </c>
      <c r="B138" s="37" t="s">
        <v>214</v>
      </c>
      <c r="C138" s="37">
        <v>470</v>
      </c>
      <c r="D138" s="37">
        <v>113</v>
      </c>
      <c r="E138" s="37">
        <v>170</v>
      </c>
      <c r="F138" s="37">
        <v>187</v>
      </c>
      <c r="H138" s="16" t="str">
        <f t="shared" si="12"/>
        <v>Grade 4 Boys Kim Hung B</v>
      </c>
      <c r="I138" s="16">
        <f>COUNTIF('Point Totals by Grade-Gender'!A:A, 'Team Points Summary'!H138)</f>
        <v>1</v>
      </c>
      <c r="J138" s="16" t="str">
        <f t="shared" si="11"/>
        <v/>
      </c>
    </row>
    <row r="139" spans="1:10" s="16" customFormat="1" ht="15" x14ac:dyDescent="0.25">
      <c r="A139" s="37">
        <v>49</v>
      </c>
      <c r="B139" s="37" t="s">
        <v>70</v>
      </c>
      <c r="C139" s="37">
        <v>475</v>
      </c>
      <c r="D139" s="37">
        <v>153</v>
      </c>
      <c r="E139" s="37">
        <v>155</v>
      </c>
      <c r="F139" s="37">
        <v>167</v>
      </c>
      <c r="H139" s="16" t="str">
        <f t="shared" si="12"/>
        <v>Grade 4 Boys Earl Buxton C</v>
      </c>
      <c r="I139" s="16">
        <f>COUNTIF('Point Totals by Grade-Gender'!A:A, 'Team Points Summary'!H139)</f>
        <v>1</v>
      </c>
      <c r="J139" s="16" t="str">
        <f t="shared" si="11"/>
        <v/>
      </c>
    </row>
    <row r="140" spans="1:10" s="16" customFormat="1" ht="15" x14ac:dyDescent="0.25">
      <c r="A140" s="37">
        <v>50</v>
      </c>
      <c r="B140" s="37" t="s">
        <v>441</v>
      </c>
      <c r="C140" s="37">
        <v>486</v>
      </c>
      <c r="D140" s="37">
        <v>104</v>
      </c>
      <c r="E140" s="37">
        <v>181</v>
      </c>
      <c r="F140" s="37">
        <v>201</v>
      </c>
      <c r="H140" s="16" t="str">
        <f t="shared" si="12"/>
        <v>Grade 4 Boys Edmonton Christian West A</v>
      </c>
      <c r="I140" s="16">
        <f>COUNTIF('Point Totals by Grade-Gender'!A:A, 'Team Points Summary'!H140)</f>
        <v>1</v>
      </c>
      <c r="J140" s="16" t="str">
        <f t="shared" si="11"/>
        <v/>
      </c>
    </row>
    <row r="141" spans="1:10" s="16" customFormat="1" ht="15" x14ac:dyDescent="0.25">
      <c r="A141" s="37">
        <v>51</v>
      </c>
      <c r="B141" s="37" t="s">
        <v>64</v>
      </c>
      <c r="C141" s="37">
        <v>490</v>
      </c>
      <c r="D141" s="37">
        <v>130</v>
      </c>
      <c r="E141" s="37">
        <v>165</v>
      </c>
      <c r="F141" s="37">
        <v>195</v>
      </c>
      <c r="H141" s="16" t="str">
        <f t="shared" si="12"/>
        <v>Grade 4 Boys George P. Nicholson C</v>
      </c>
      <c r="I141" s="16">
        <f>COUNTIF('Point Totals by Grade-Gender'!A:A, 'Team Points Summary'!H141)</f>
        <v>1</v>
      </c>
      <c r="J141" s="16" t="str">
        <f t="shared" si="11"/>
        <v/>
      </c>
    </row>
    <row r="142" spans="1:10" s="16" customFormat="1" ht="15" x14ac:dyDescent="0.25">
      <c r="A142" s="37">
        <v>52</v>
      </c>
      <c r="B142" s="37" t="s">
        <v>338</v>
      </c>
      <c r="C142" s="37">
        <v>499</v>
      </c>
      <c r="D142" s="37">
        <v>146</v>
      </c>
      <c r="E142" s="37">
        <v>176</v>
      </c>
      <c r="F142" s="37">
        <v>177</v>
      </c>
      <c r="H142" s="16" t="str">
        <f t="shared" si="12"/>
        <v>Grade 4 Boys Gold Bar A</v>
      </c>
      <c r="I142" s="16">
        <f>COUNTIF('Point Totals by Grade-Gender'!A:A, 'Team Points Summary'!H142)</f>
        <v>1</v>
      </c>
      <c r="J142" s="16" t="str">
        <f t="shared" si="11"/>
        <v/>
      </c>
    </row>
    <row r="143" spans="1:10" s="16" customFormat="1" ht="15" x14ac:dyDescent="0.25">
      <c r="A143" s="37">
        <v>53</v>
      </c>
      <c r="B143" s="37" t="s">
        <v>54</v>
      </c>
      <c r="C143" s="37">
        <v>503</v>
      </c>
      <c r="D143" s="37">
        <v>149</v>
      </c>
      <c r="E143" s="37">
        <v>150</v>
      </c>
      <c r="F143" s="37">
        <v>204</v>
      </c>
      <c r="H143" s="16" t="str">
        <f t="shared" ref="H143:H151" si="15">CONCATENATE("Grade 4 Boys ", B143)</f>
        <v>Grade 4 Boys Michael A. Kostek B</v>
      </c>
      <c r="I143" s="16">
        <f>COUNTIF('Point Totals by Grade-Gender'!A:A, 'Team Points Summary'!H143)</f>
        <v>1</v>
      </c>
      <c r="J143" s="16" t="str">
        <f t="shared" ref="J143:J151" si="16">IF(I143 = 0, "MISSING", "")</f>
        <v/>
      </c>
    </row>
    <row r="144" spans="1:10" s="16" customFormat="1" ht="15" x14ac:dyDescent="0.25">
      <c r="A144" s="37">
        <v>54</v>
      </c>
      <c r="B144" s="37" t="s">
        <v>58</v>
      </c>
      <c r="C144" s="37">
        <v>504</v>
      </c>
      <c r="D144" s="37">
        <v>136</v>
      </c>
      <c r="E144" s="37">
        <v>142</v>
      </c>
      <c r="F144" s="37">
        <v>226</v>
      </c>
      <c r="H144" s="16" t="str">
        <f t="shared" si="15"/>
        <v>Grade 4 Boys Rio Terrace C</v>
      </c>
      <c r="I144" s="16">
        <f>COUNTIF('Point Totals by Grade-Gender'!A:A, 'Team Points Summary'!H144)</f>
        <v>1</v>
      </c>
      <c r="J144" s="16" t="str">
        <f t="shared" si="16"/>
        <v/>
      </c>
    </row>
    <row r="145" spans="1:10" s="16" customFormat="1" ht="15" x14ac:dyDescent="0.25">
      <c r="A145" s="37">
        <v>55</v>
      </c>
      <c r="B145" s="37" t="s">
        <v>118</v>
      </c>
      <c r="C145" s="37">
        <v>516</v>
      </c>
      <c r="D145" s="37">
        <v>114</v>
      </c>
      <c r="E145" s="37">
        <v>178</v>
      </c>
      <c r="F145" s="37">
        <v>224</v>
      </c>
      <c r="H145" s="16" t="str">
        <f t="shared" si="15"/>
        <v>Grade 4 Boys Callingwood A</v>
      </c>
      <c r="I145" s="16">
        <f>COUNTIF('Point Totals by Grade-Gender'!A:A, 'Team Points Summary'!H145)</f>
        <v>1</v>
      </c>
      <c r="J145" s="16" t="str">
        <f t="shared" si="16"/>
        <v/>
      </c>
    </row>
    <row r="146" spans="1:10" s="16" customFormat="1" ht="15" x14ac:dyDescent="0.25">
      <c r="A146" s="37">
        <v>56</v>
      </c>
      <c r="B146" s="37" t="s">
        <v>72</v>
      </c>
      <c r="C146" s="37">
        <v>529</v>
      </c>
      <c r="D146" s="37">
        <v>168</v>
      </c>
      <c r="E146" s="37">
        <v>175</v>
      </c>
      <c r="F146" s="37">
        <v>186</v>
      </c>
      <c r="H146" s="16" t="str">
        <f t="shared" si="15"/>
        <v>Grade 4 Boys Earl Buxton D</v>
      </c>
      <c r="I146" s="16">
        <f>COUNTIF('Point Totals by Grade-Gender'!A:A, 'Team Points Summary'!H146)</f>
        <v>1</v>
      </c>
      <c r="J146" s="16" t="str">
        <f t="shared" si="16"/>
        <v/>
      </c>
    </row>
    <row r="147" spans="1:10" s="16" customFormat="1" ht="15" x14ac:dyDescent="0.25">
      <c r="A147" s="37">
        <v>57</v>
      </c>
      <c r="B147" s="37" t="s">
        <v>71</v>
      </c>
      <c r="C147" s="37">
        <v>533</v>
      </c>
      <c r="D147" s="37">
        <v>157</v>
      </c>
      <c r="E147" s="37">
        <v>182</v>
      </c>
      <c r="F147" s="37">
        <v>194</v>
      </c>
      <c r="H147" s="16" t="str">
        <f t="shared" si="15"/>
        <v>Grade 4 Boys Edmonton Khalsa B</v>
      </c>
      <c r="I147" s="16">
        <f>COUNTIF('Point Totals by Grade-Gender'!A:A, 'Team Points Summary'!H147)</f>
        <v>1</v>
      </c>
      <c r="J147" s="16" t="str">
        <f t="shared" si="16"/>
        <v/>
      </c>
    </row>
    <row r="148" spans="1:10" s="16" customFormat="1" ht="15" x14ac:dyDescent="0.25">
      <c r="A148" s="37">
        <v>58</v>
      </c>
      <c r="B148" s="37" t="s">
        <v>320</v>
      </c>
      <c r="C148" s="37">
        <v>540</v>
      </c>
      <c r="D148" s="37">
        <v>144</v>
      </c>
      <c r="E148" s="37">
        <v>183</v>
      </c>
      <c r="F148" s="37">
        <v>213</v>
      </c>
      <c r="H148" s="16" t="str">
        <f t="shared" si="15"/>
        <v>Grade 4 Boys Crestwood B</v>
      </c>
      <c r="I148" s="16">
        <f>COUNTIF('Point Totals by Grade-Gender'!A:A, 'Team Points Summary'!H148)</f>
        <v>1</v>
      </c>
      <c r="J148" s="16" t="str">
        <f t="shared" si="16"/>
        <v/>
      </c>
    </row>
    <row r="149" spans="1:10" s="16" customFormat="1" ht="15" x14ac:dyDescent="0.25">
      <c r="A149" s="37">
        <v>59</v>
      </c>
      <c r="B149" s="37" t="s">
        <v>119</v>
      </c>
      <c r="C149" s="37">
        <v>545</v>
      </c>
      <c r="D149" s="37">
        <v>173</v>
      </c>
      <c r="E149" s="37">
        <v>174</v>
      </c>
      <c r="F149" s="37">
        <v>198</v>
      </c>
      <c r="H149" s="16" t="str">
        <f t="shared" si="15"/>
        <v>Grade 4 Boys Meyokumin C</v>
      </c>
      <c r="I149" s="16">
        <f>COUNTIF('Point Totals by Grade-Gender'!A:A, 'Team Points Summary'!H149)</f>
        <v>1</v>
      </c>
      <c r="J149" s="16" t="str">
        <f t="shared" si="16"/>
        <v/>
      </c>
    </row>
    <row r="150" spans="1:10" s="16" customFormat="1" ht="15" x14ac:dyDescent="0.25">
      <c r="A150" s="37">
        <v>60</v>
      </c>
      <c r="B150" s="37" t="s">
        <v>221</v>
      </c>
      <c r="C150" s="37">
        <v>548</v>
      </c>
      <c r="D150" s="37">
        <v>115</v>
      </c>
      <c r="E150" s="37">
        <v>216</v>
      </c>
      <c r="F150" s="37">
        <v>217</v>
      </c>
      <c r="H150" s="16" t="str">
        <f t="shared" si="15"/>
        <v>Grade 4 Boys Parkallen C</v>
      </c>
      <c r="I150" s="16">
        <f>COUNTIF('Point Totals by Grade-Gender'!A:A, 'Team Points Summary'!H150)</f>
        <v>1</v>
      </c>
      <c r="J150" s="16" t="str">
        <f t="shared" si="16"/>
        <v/>
      </c>
    </row>
    <row r="151" spans="1:10" s="16" customFormat="1" ht="15" x14ac:dyDescent="0.25">
      <c r="A151" s="37">
        <v>61</v>
      </c>
      <c r="B151" s="37" t="s">
        <v>84</v>
      </c>
      <c r="C151" s="37">
        <v>560</v>
      </c>
      <c r="D151" s="37">
        <v>107</v>
      </c>
      <c r="E151" s="37">
        <v>197</v>
      </c>
      <c r="F151" s="37">
        <v>256</v>
      </c>
      <c r="H151" s="16" t="str">
        <f t="shared" si="15"/>
        <v>Grade 4 Boys Brander Gardens C</v>
      </c>
      <c r="I151" s="16">
        <f>COUNTIF('Point Totals by Grade-Gender'!A:A, 'Team Points Summary'!H151)</f>
        <v>1</v>
      </c>
      <c r="J151" s="16" t="str">
        <f t="shared" si="16"/>
        <v/>
      </c>
    </row>
    <row r="152" spans="1:10" s="16" customFormat="1" ht="15" x14ac:dyDescent="0.25">
      <c r="A152" s="37">
        <v>62</v>
      </c>
      <c r="B152" s="37" t="s">
        <v>449</v>
      </c>
      <c r="C152" s="37">
        <v>589</v>
      </c>
      <c r="D152" s="37">
        <v>190</v>
      </c>
      <c r="E152" s="37">
        <v>191</v>
      </c>
      <c r="F152" s="37">
        <v>208</v>
      </c>
      <c r="H152" s="16" t="str">
        <f t="shared" ref="H152:H164" si="17">CONCATENATE("Grade 4 Boys ", B152)</f>
        <v>Grade 4 Boys Tipaskan B</v>
      </c>
      <c r="I152" s="16">
        <f>COUNTIF('Point Totals by Grade-Gender'!A:A, 'Team Points Summary'!H152)</f>
        <v>1</v>
      </c>
      <c r="J152" s="16" t="str">
        <f t="shared" ref="J152:J164" si="18">IF(I152 = 0, "MISSING", "")</f>
        <v/>
      </c>
    </row>
    <row r="153" spans="1:10" s="16" customFormat="1" ht="15" x14ac:dyDescent="0.25">
      <c r="A153" s="37">
        <v>63</v>
      </c>
      <c r="B153" s="37" t="s">
        <v>231</v>
      </c>
      <c r="C153" s="37">
        <v>671</v>
      </c>
      <c r="D153" s="37">
        <v>207</v>
      </c>
      <c r="E153" s="37">
        <v>222</v>
      </c>
      <c r="F153" s="37">
        <v>242</v>
      </c>
      <c r="H153" s="16" t="str">
        <f t="shared" si="17"/>
        <v>Grade 4 Boys Meyokumin D</v>
      </c>
      <c r="I153" s="16">
        <f>COUNTIF('Point Totals by Grade-Gender'!A:A, 'Team Points Summary'!H153)</f>
        <v>1</v>
      </c>
      <c r="J153" s="16" t="str">
        <f t="shared" si="18"/>
        <v/>
      </c>
    </row>
    <row r="154" spans="1:10" s="16" customFormat="1" ht="15" x14ac:dyDescent="0.25">
      <c r="A154" s="37">
        <v>64</v>
      </c>
      <c r="B154" s="37" t="s">
        <v>224</v>
      </c>
      <c r="C154" s="37">
        <v>675</v>
      </c>
      <c r="D154" s="37">
        <v>220</v>
      </c>
      <c r="E154" s="37">
        <v>225</v>
      </c>
      <c r="F154" s="37">
        <v>230</v>
      </c>
      <c r="H154" s="16" t="str">
        <f t="shared" si="17"/>
        <v>Grade 4 Boys Aurora Charter C</v>
      </c>
      <c r="I154" s="16">
        <f>COUNTIF('Point Totals by Grade-Gender'!A:A, 'Team Points Summary'!H154)</f>
        <v>1</v>
      </c>
      <c r="J154" s="16" t="str">
        <f t="shared" si="18"/>
        <v/>
      </c>
    </row>
    <row r="155" spans="1:10" s="16" customFormat="1" ht="15" x14ac:dyDescent="0.25">
      <c r="A155" s="37">
        <v>65</v>
      </c>
      <c r="B155" s="37" t="s">
        <v>219</v>
      </c>
      <c r="C155" s="37">
        <v>688</v>
      </c>
      <c r="D155" s="37">
        <v>189</v>
      </c>
      <c r="E155" s="37">
        <v>237</v>
      </c>
      <c r="F155" s="37">
        <v>262</v>
      </c>
      <c r="H155" s="16" t="str">
        <f t="shared" si="17"/>
        <v>Grade 4 Boys Kim Hung C</v>
      </c>
      <c r="I155" s="16">
        <f>COUNTIF('Point Totals by Grade-Gender'!A:A, 'Team Points Summary'!H155)</f>
        <v>1</v>
      </c>
      <c r="J155" s="16" t="str">
        <f t="shared" si="18"/>
        <v/>
      </c>
    </row>
    <row r="156" spans="1:10" s="16" customFormat="1" ht="15" x14ac:dyDescent="0.25">
      <c r="A156" s="37">
        <v>66</v>
      </c>
      <c r="B156" s="37" t="s">
        <v>230</v>
      </c>
      <c r="C156" s="37">
        <v>693</v>
      </c>
      <c r="D156" s="37">
        <v>185</v>
      </c>
      <c r="E156" s="37">
        <v>250</v>
      </c>
      <c r="F156" s="37">
        <v>258</v>
      </c>
      <c r="H156" s="16" t="str">
        <f t="shared" si="17"/>
        <v>Grade 4 Boys Johnny Bright B</v>
      </c>
      <c r="I156" s="16">
        <f>COUNTIF('Point Totals by Grade-Gender'!A:A, 'Team Points Summary'!H156)</f>
        <v>1</v>
      </c>
      <c r="J156" s="16" t="str">
        <f t="shared" si="18"/>
        <v/>
      </c>
    </row>
    <row r="157" spans="1:10" s="16" customFormat="1" ht="15" x14ac:dyDescent="0.25">
      <c r="A157" s="37">
        <v>67</v>
      </c>
      <c r="B157" s="37" t="s">
        <v>450</v>
      </c>
      <c r="C157" s="37">
        <v>700</v>
      </c>
      <c r="D157" s="37">
        <v>209</v>
      </c>
      <c r="E157" s="37">
        <v>245</v>
      </c>
      <c r="F157" s="37">
        <v>246</v>
      </c>
      <c r="H157" s="16" t="str">
        <f t="shared" si="17"/>
        <v>Grade 4 Boys Tipaskan C</v>
      </c>
      <c r="I157" s="16">
        <f>COUNTIF('Point Totals by Grade-Gender'!A:A, 'Team Points Summary'!H157)</f>
        <v>1</v>
      </c>
      <c r="J157" s="16" t="str">
        <f t="shared" si="18"/>
        <v/>
      </c>
    </row>
    <row r="158" spans="1:10" s="16" customFormat="1" ht="15" x14ac:dyDescent="0.25">
      <c r="A158" s="37">
        <v>68</v>
      </c>
      <c r="B158" s="37" t="s">
        <v>120</v>
      </c>
      <c r="C158" s="37">
        <v>709</v>
      </c>
      <c r="D158" s="37">
        <v>232</v>
      </c>
      <c r="E158" s="37">
        <v>233</v>
      </c>
      <c r="F158" s="37">
        <v>244</v>
      </c>
      <c r="H158" s="16" t="str">
        <f t="shared" si="17"/>
        <v>Grade 4 Boys Callingwood B</v>
      </c>
      <c r="I158" s="16">
        <f>COUNTIF('Point Totals by Grade-Gender'!A:A, 'Team Points Summary'!H158)</f>
        <v>1</v>
      </c>
      <c r="J158" s="16" t="str">
        <f t="shared" si="18"/>
        <v/>
      </c>
    </row>
    <row r="159" spans="1:10" s="16" customFormat="1" ht="15" x14ac:dyDescent="0.25">
      <c r="A159" s="37">
        <v>69</v>
      </c>
      <c r="B159" s="37" t="s">
        <v>686</v>
      </c>
      <c r="C159" s="37">
        <v>711</v>
      </c>
      <c r="D159" s="37">
        <v>228</v>
      </c>
      <c r="E159" s="37">
        <v>231</v>
      </c>
      <c r="F159" s="37">
        <v>252</v>
      </c>
      <c r="H159" s="16" t="str">
        <f t="shared" si="17"/>
        <v>Grade 4 Boys Constable Daniel Woodall B</v>
      </c>
      <c r="I159" s="16">
        <f>COUNTIF('Point Totals by Grade-Gender'!A:A, 'Team Points Summary'!H159)</f>
        <v>1</v>
      </c>
      <c r="J159" s="16" t="str">
        <f t="shared" si="18"/>
        <v/>
      </c>
    </row>
    <row r="160" spans="1:10" s="16" customFormat="1" ht="15" x14ac:dyDescent="0.25">
      <c r="A160" s="37">
        <v>70</v>
      </c>
      <c r="B160" s="37" t="s">
        <v>225</v>
      </c>
      <c r="C160" s="37">
        <v>712</v>
      </c>
      <c r="D160" s="37">
        <v>235</v>
      </c>
      <c r="E160" s="37">
        <v>238</v>
      </c>
      <c r="F160" s="37">
        <v>239</v>
      </c>
      <c r="H160" s="16" t="str">
        <f t="shared" si="17"/>
        <v>Grade 4 Boys Aurora Charter D</v>
      </c>
      <c r="I160" s="16">
        <f>COUNTIF('Point Totals by Grade-Gender'!A:A, 'Team Points Summary'!H160)</f>
        <v>1</v>
      </c>
      <c r="J160" s="16" t="str">
        <f t="shared" si="18"/>
        <v/>
      </c>
    </row>
    <row r="161" spans="1:11" s="16" customFormat="1" ht="15" x14ac:dyDescent="0.25">
      <c r="A161" s="37">
        <v>71</v>
      </c>
      <c r="B161" s="37" t="s">
        <v>235</v>
      </c>
      <c r="C161" s="37">
        <v>726</v>
      </c>
      <c r="D161" s="37">
        <v>210</v>
      </c>
      <c r="E161" s="37">
        <v>240</v>
      </c>
      <c r="F161" s="37">
        <v>276</v>
      </c>
      <c r="H161" s="16" t="str">
        <f t="shared" si="17"/>
        <v>Grade 4 Boys Edmonton Khalsa C</v>
      </c>
      <c r="I161" s="16">
        <f>COUNTIF('Point Totals by Grade-Gender'!A:A, 'Team Points Summary'!H161)</f>
        <v>1</v>
      </c>
      <c r="J161" s="16" t="str">
        <f t="shared" si="18"/>
        <v/>
      </c>
    </row>
    <row r="162" spans="1:11" s="16" customFormat="1" ht="15" x14ac:dyDescent="0.25">
      <c r="A162" s="37">
        <v>72</v>
      </c>
      <c r="B162" s="37" t="s">
        <v>215</v>
      </c>
      <c r="C162" s="37">
        <v>728</v>
      </c>
      <c r="D162" s="37">
        <v>221</v>
      </c>
      <c r="E162" s="37">
        <v>253</v>
      </c>
      <c r="F162" s="37">
        <v>254</v>
      </c>
      <c r="H162" s="16" t="str">
        <f t="shared" si="17"/>
        <v>Grade 4 Boys David Thomas King B</v>
      </c>
      <c r="I162" s="16">
        <f>COUNTIF('Point Totals by Grade-Gender'!A:A, 'Team Points Summary'!H162)</f>
        <v>1</v>
      </c>
      <c r="J162" s="16" t="str">
        <f t="shared" si="18"/>
        <v/>
      </c>
    </row>
    <row r="163" spans="1:11" s="16" customFormat="1" ht="15" x14ac:dyDescent="0.25">
      <c r="A163" s="37">
        <v>73</v>
      </c>
      <c r="B163" s="37" t="s">
        <v>236</v>
      </c>
      <c r="C163" s="37">
        <v>786</v>
      </c>
      <c r="D163" s="37">
        <v>259</v>
      </c>
      <c r="E163" s="37">
        <v>260</v>
      </c>
      <c r="F163" s="37">
        <v>267</v>
      </c>
      <c r="H163" s="16" t="str">
        <f t="shared" si="17"/>
        <v>Grade 4 Boys Johnny Bright C</v>
      </c>
      <c r="I163" s="16">
        <f>COUNTIF('Point Totals by Grade-Gender'!A:A, 'Team Points Summary'!H163)</f>
        <v>1</v>
      </c>
      <c r="J163" s="16" t="str">
        <f t="shared" si="18"/>
        <v/>
      </c>
    </row>
    <row r="164" spans="1:11" s="16" customFormat="1" ht="15" x14ac:dyDescent="0.25">
      <c r="A164" s="37">
        <v>74</v>
      </c>
      <c r="B164" s="37" t="s">
        <v>217</v>
      </c>
      <c r="C164" s="37">
        <v>807</v>
      </c>
      <c r="D164" s="37">
        <v>264</v>
      </c>
      <c r="E164" s="37">
        <v>268</v>
      </c>
      <c r="F164" s="37">
        <v>275</v>
      </c>
      <c r="H164" s="16" t="str">
        <f t="shared" si="17"/>
        <v>Grade 4 Boys David Thomas King C</v>
      </c>
      <c r="I164" s="16">
        <f>COUNTIF('Point Totals by Grade-Gender'!A:A, 'Team Points Summary'!H164)</f>
        <v>1</v>
      </c>
      <c r="J164" s="16" t="str">
        <f t="shared" si="18"/>
        <v/>
      </c>
    </row>
    <row r="165" spans="1:11" s="16" customFormat="1" x14ac:dyDescent="0.2">
      <c r="C165" s="21">
        <f>SUM(C91:C164)</f>
        <v>28174</v>
      </c>
      <c r="H165" s="1" t="s">
        <v>27</v>
      </c>
      <c r="I165" s="16">
        <f>COUNTIF('Point Totals by Grade-Gender'!A:A, 'Team Points Summary'!H165)</f>
        <v>1</v>
      </c>
      <c r="K165" s="21">
        <f>SUM(C165,C522,C894)</f>
        <v>81983</v>
      </c>
    </row>
    <row r="166" spans="1:11" s="16" customFormat="1" x14ac:dyDescent="0.2">
      <c r="H166" s="1"/>
      <c r="K166" s="21"/>
    </row>
    <row r="167" spans="1:11" s="16" customFormat="1" x14ac:dyDescent="0.2">
      <c r="A167" s="1" t="s">
        <v>414</v>
      </c>
      <c r="K167" s="21"/>
    </row>
    <row r="168" spans="1:11" s="16" customFormat="1" x14ac:dyDescent="0.2">
      <c r="A168" s="16" t="s">
        <v>325</v>
      </c>
      <c r="B168" s="16" t="s">
        <v>0</v>
      </c>
      <c r="C168" s="16" t="s">
        <v>326</v>
      </c>
      <c r="D168" s="16">
        <v>1</v>
      </c>
      <c r="E168" s="16">
        <v>2</v>
      </c>
      <c r="F168" s="16">
        <v>3</v>
      </c>
      <c r="H168" s="16" t="str">
        <f t="shared" ref="H168:H174" si="19">CONCATENATE("Grade 5 Girls ", B168)</f>
        <v>Grade 5 Girls Team</v>
      </c>
      <c r="I168" s="16">
        <f>COUNTIF('Point Totals by Grade-Gender'!A:A, 'Team Points Summary'!H168)</f>
        <v>1</v>
      </c>
      <c r="J168" s="16" t="str">
        <f t="shared" ref="J168:J205" si="20">IF(I168 = 0, "MISSING", "")</f>
        <v/>
      </c>
    </row>
    <row r="169" spans="1:11" s="16" customFormat="1" ht="15" x14ac:dyDescent="0.25">
      <c r="A169" s="34">
        <v>1</v>
      </c>
      <c r="B169" s="34" t="s">
        <v>67</v>
      </c>
      <c r="C169" s="34">
        <v>28</v>
      </c>
      <c r="D169" s="34">
        <v>2</v>
      </c>
      <c r="E169" s="34">
        <v>4</v>
      </c>
      <c r="F169" s="34">
        <v>22</v>
      </c>
      <c r="H169" s="16" t="str">
        <f t="shared" si="19"/>
        <v>Grade 5 Girls Centennial A</v>
      </c>
      <c r="I169" s="16">
        <f>COUNTIF('Point Totals by Grade-Gender'!A:A, 'Team Points Summary'!H169)</f>
        <v>1</v>
      </c>
      <c r="J169" s="16" t="str">
        <f t="shared" si="20"/>
        <v/>
      </c>
    </row>
    <row r="170" spans="1:11" s="16" customFormat="1" ht="15" x14ac:dyDescent="0.25">
      <c r="A170" s="34">
        <v>2</v>
      </c>
      <c r="B170" s="34" t="s">
        <v>441</v>
      </c>
      <c r="C170" s="34">
        <v>33</v>
      </c>
      <c r="D170" s="34">
        <v>5</v>
      </c>
      <c r="E170" s="34">
        <v>12</v>
      </c>
      <c r="F170" s="34">
        <v>16</v>
      </c>
      <c r="H170" s="16" t="str">
        <f t="shared" si="19"/>
        <v>Grade 5 Girls Edmonton Christian West A</v>
      </c>
      <c r="I170" s="16">
        <f>COUNTIF('Point Totals by Grade-Gender'!A:A, 'Team Points Summary'!H170)</f>
        <v>1</v>
      </c>
      <c r="J170" s="16" t="str">
        <f t="shared" si="20"/>
        <v/>
      </c>
    </row>
    <row r="171" spans="1:11" s="16" customFormat="1" ht="15" x14ac:dyDescent="0.25">
      <c r="A171" s="34">
        <v>3</v>
      </c>
      <c r="B171" s="34" t="s">
        <v>50</v>
      </c>
      <c r="C171" s="34">
        <v>43</v>
      </c>
      <c r="D171" s="34">
        <v>9</v>
      </c>
      <c r="E171" s="34">
        <v>11</v>
      </c>
      <c r="F171" s="34">
        <v>23</v>
      </c>
      <c r="H171" s="16" t="str">
        <f t="shared" si="19"/>
        <v>Grade 5 Girls Parkallen A</v>
      </c>
      <c r="I171" s="16">
        <f>COUNTIF('Point Totals by Grade-Gender'!A:A, 'Team Points Summary'!H171)</f>
        <v>1</v>
      </c>
      <c r="J171" s="16" t="str">
        <f t="shared" si="20"/>
        <v/>
      </c>
    </row>
    <row r="172" spans="1:11" s="16" customFormat="1" ht="15" x14ac:dyDescent="0.25">
      <c r="A172" s="34">
        <v>4</v>
      </c>
      <c r="B172" s="34" t="s">
        <v>208</v>
      </c>
      <c r="C172" s="34">
        <v>63</v>
      </c>
      <c r="D172" s="34">
        <v>3</v>
      </c>
      <c r="E172" s="34">
        <v>29</v>
      </c>
      <c r="F172" s="34">
        <v>31</v>
      </c>
      <c r="H172" s="16" t="str">
        <f t="shared" si="19"/>
        <v>Grade 5 Girls Hardisty A</v>
      </c>
      <c r="I172" s="16">
        <f>COUNTIF('Point Totals by Grade-Gender'!A:A, 'Team Points Summary'!H172)</f>
        <v>1</v>
      </c>
      <c r="J172" s="16" t="str">
        <f t="shared" si="20"/>
        <v/>
      </c>
    </row>
    <row r="173" spans="1:11" s="16" customFormat="1" ht="15" x14ac:dyDescent="0.25">
      <c r="A173" s="34">
        <v>5</v>
      </c>
      <c r="B173" s="34" t="s">
        <v>61</v>
      </c>
      <c r="C173" s="34">
        <v>85</v>
      </c>
      <c r="D173" s="34">
        <v>14</v>
      </c>
      <c r="E173" s="34">
        <v>35</v>
      </c>
      <c r="F173" s="34">
        <v>36</v>
      </c>
      <c r="H173" s="16" t="str">
        <f t="shared" si="19"/>
        <v>Grade 5 Girls Earl Buxton A</v>
      </c>
      <c r="I173" s="16">
        <f>COUNTIF('Point Totals by Grade-Gender'!A:A, 'Team Points Summary'!H173)</f>
        <v>1</v>
      </c>
      <c r="J173" s="16" t="str">
        <f t="shared" si="20"/>
        <v/>
      </c>
    </row>
    <row r="174" spans="1:11" s="16" customFormat="1" ht="15" x14ac:dyDescent="0.25">
      <c r="A174" s="34">
        <v>6</v>
      </c>
      <c r="B174" s="34" t="s">
        <v>78</v>
      </c>
      <c r="C174" s="34">
        <v>88</v>
      </c>
      <c r="D174" s="34">
        <v>18</v>
      </c>
      <c r="E174" s="34">
        <v>33</v>
      </c>
      <c r="F174" s="34">
        <v>37</v>
      </c>
      <c r="H174" s="16" t="str">
        <f t="shared" si="19"/>
        <v>Grade 5 Girls Laurier Heights A</v>
      </c>
      <c r="I174" s="16">
        <f>COUNTIF('Point Totals by Grade-Gender'!A:A, 'Team Points Summary'!H174)</f>
        <v>1</v>
      </c>
      <c r="J174" s="16" t="str">
        <f t="shared" si="20"/>
        <v/>
      </c>
    </row>
    <row r="175" spans="1:11" s="16" customFormat="1" ht="15" x14ac:dyDescent="0.25">
      <c r="A175" s="34">
        <v>7</v>
      </c>
      <c r="B175" s="34" t="s">
        <v>69</v>
      </c>
      <c r="C175" s="34">
        <v>94</v>
      </c>
      <c r="D175" s="34">
        <v>28</v>
      </c>
      <c r="E175" s="34">
        <v>32</v>
      </c>
      <c r="F175" s="34">
        <v>34</v>
      </c>
      <c r="H175" s="16" t="str">
        <f t="shared" ref="H175" si="21">CONCATENATE("Grade 5 Girls ", B175)</f>
        <v>Grade 5 Girls Centennial B</v>
      </c>
      <c r="I175" s="16">
        <f>COUNTIF('Point Totals by Grade-Gender'!A:A, 'Team Points Summary'!H175)</f>
        <v>1</v>
      </c>
      <c r="J175" s="16" t="str">
        <f t="shared" si="20"/>
        <v/>
      </c>
    </row>
    <row r="176" spans="1:11" s="16" customFormat="1" ht="15" x14ac:dyDescent="0.25">
      <c r="A176" s="34">
        <v>8</v>
      </c>
      <c r="B176" s="34" t="s">
        <v>45</v>
      </c>
      <c r="C176" s="34">
        <v>98</v>
      </c>
      <c r="D176" s="34">
        <v>10</v>
      </c>
      <c r="E176" s="34">
        <v>42</v>
      </c>
      <c r="F176" s="34">
        <v>46</v>
      </c>
      <c r="H176" s="16" t="str">
        <f t="shared" ref="H176:H203" si="22">CONCATENATE("Grade 5 Girls ", B176)</f>
        <v>Grade 5 Girls Michael A. Kostek A</v>
      </c>
      <c r="I176" s="16">
        <f>COUNTIF('Point Totals by Grade-Gender'!A:A, 'Team Points Summary'!H176)</f>
        <v>1</v>
      </c>
      <c r="J176" s="16" t="str">
        <f t="shared" ref="J176:J203" si="23">IF(I176 = 0, "MISSING", "")</f>
        <v/>
      </c>
    </row>
    <row r="177" spans="1:10" s="16" customFormat="1" ht="15" x14ac:dyDescent="0.25">
      <c r="A177" s="34">
        <v>9</v>
      </c>
      <c r="B177" s="34" t="s">
        <v>48</v>
      </c>
      <c r="C177" s="34">
        <v>103</v>
      </c>
      <c r="D177" s="34">
        <v>20</v>
      </c>
      <c r="E177" s="34">
        <v>38</v>
      </c>
      <c r="F177" s="34">
        <v>45</v>
      </c>
      <c r="H177" s="16" t="str">
        <f t="shared" si="22"/>
        <v>Grade 5 Girls Brookside A</v>
      </c>
      <c r="I177" s="16">
        <f>COUNTIF('Point Totals by Grade-Gender'!A:A, 'Team Points Summary'!H177)</f>
        <v>1</v>
      </c>
      <c r="J177" s="16" t="str">
        <f t="shared" si="23"/>
        <v/>
      </c>
    </row>
    <row r="178" spans="1:10" s="16" customFormat="1" ht="15" x14ac:dyDescent="0.25">
      <c r="A178" s="34">
        <v>10</v>
      </c>
      <c r="B178" s="34" t="s">
        <v>51</v>
      </c>
      <c r="C178" s="34">
        <v>110</v>
      </c>
      <c r="D178" s="34">
        <v>27</v>
      </c>
      <c r="E178" s="34">
        <v>39</v>
      </c>
      <c r="F178" s="34">
        <v>44</v>
      </c>
      <c r="H178" s="16" t="str">
        <f t="shared" si="22"/>
        <v>Grade 5 Girls Brander Gardens A</v>
      </c>
      <c r="I178" s="16">
        <f>COUNTIF('Point Totals by Grade-Gender'!A:A, 'Team Points Summary'!H178)</f>
        <v>1</v>
      </c>
      <c r="J178" s="16" t="str">
        <f t="shared" si="23"/>
        <v/>
      </c>
    </row>
    <row r="179" spans="1:10" s="16" customFormat="1" ht="15" x14ac:dyDescent="0.25">
      <c r="A179" s="34">
        <v>11</v>
      </c>
      <c r="B179" s="34" t="s">
        <v>49</v>
      </c>
      <c r="C179" s="34">
        <v>115</v>
      </c>
      <c r="D179" s="34">
        <v>13</v>
      </c>
      <c r="E179" s="34">
        <v>40</v>
      </c>
      <c r="F179" s="34">
        <v>62</v>
      </c>
      <c r="H179" s="16" t="str">
        <f t="shared" si="22"/>
        <v>Grade 5 Girls Rio Terrace A</v>
      </c>
      <c r="I179" s="16">
        <f>COUNTIF('Point Totals by Grade-Gender'!A:A, 'Team Points Summary'!H179)</f>
        <v>1</v>
      </c>
      <c r="J179" s="16" t="str">
        <f t="shared" si="23"/>
        <v/>
      </c>
    </row>
    <row r="180" spans="1:10" s="16" customFormat="1" ht="15" x14ac:dyDescent="0.25">
      <c r="A180" s="34">
        <v>12</v>
      </c>
      <c r="B180" s="34" t="s">
        <v>685</v>
      </c>
      <c r="C180" s="34">
        <v>165</v>
      </c>
      <c r="D180" s="34">
        <v>47</v>
      </c>
      <c r="E180" s="34">
        <v>51</v>
      </c>
      <c r="F180" s="34">
        <v>67</v>
      </c>
      <c r="H180" s="16" t="str">
        <f t="shared" si="22"/>
        <v>Grade 5 Girls Constable Daniel Woodall A</v>
      </c>
      <c r="I180" s="16">
        <f>COUNTIF('Point Totals by Grade-Gender'!A:A, 'Team Points Summary'!H180)</f>
        <v>1</v>
      </c>
      <c r="J180" s="16" t="str">
        <f t="shared" si="23"/>
        <v/>
      </c>
    </row>
    <row r="181" spans="1:10" s="16" customFormat="1" ht="15" x14ac:dyDescent="0.25">
      <c r="A181" s="34">
        <v>13</v>
      </c>
      <c r="B181" s="34" t="s">
        <v>97</v>
      </c>
      <c r="C181" s="34">
        <v>179</v>
      </c>
      <c r="D181" s="34">
        <v>19</v>
      </c>
      <c r="E181" s="34">
        <v>73</v>
      </c>
      <c r="F181" s="34">
        <v>87</v>
      </c>
      <c r="H181" s="16" t="str">
        <f t="shared" si="22"/>
        <v>Grade 5 Girls Mill Creek A</v>
      </c>
      <c r="I181" s="16">
        <f>COUNTIF('Point Totals by Grade-Gender'!A:A, 'Team Points Summary'!H181)</f>
        <v>1</v>
      </c>
      <c r="J181" s="16" t="str">
        <f t="shared" si="23"/>
        <v/>
      </c>
    </row>
    <row r="182" spans="1:10" s="16" customFormat="1" ht="15" x14ac:dyDescent="0.25">
      <c r="A182" s="34">
        <v>14</v>
      </c>
      <c r="B182" s="34" t="s">
        <v>65</v>
      </c>
      <c r="C182" s="34">
        <v>180</v>
      </c>
      <c r="D182" s="34">
        <v>54</v>
      </c>
      <c r="E182" s="34">
        <v>55</v>
      </c>
      <c r="F182" s="34">
        <v>71</v>
      </c>
      <c r="H182" s="16" t="str">
        <f t="shared" si="22"/>
        <v>Grade 5 Girls Earl Buxton B</v>
      </c>
      <c r="I182" s="16">
        <f>COUNTIF('Point Totals by Grade-Gender'!A:A, 'Team Points Summary'!H182)</f>
        <v>1</v>
      </c>
      <c r="J182" s="16" t="str">
        <f t="shared" si="23"/>
        <v/>
      </c>
    </row>
    <row r="183" spans="1:10" s="16" customFormat="1" ht="15" x14ac:dyDescent="0.25">
      <c r="A183" s="34">
        <v>15</v>
      </c>
      <c r="B183" s="34" t="s">
        <v>327</v>
      </c>
      <c r="C183" s="34">
        <v>201</v>
      </c>
      <c r="D183" s="34">
        <v>17</v>
      </c>
      <c r="E183" s="34">
        <v>91</v>
      </c>
      <c r="F183" s="34">
        <v>93</v>
      </c>
      <c r="H183" s="16" t="str">
        <f t="shared" si="22"/>
        <v>Grade 5 Girls Lynnwood A</v>
      </c>
      <c r="I183" s="16">
        <f>COUNTIF('Point Totals by Grade-Gender'!A:A, 'Team Points Summary'!H183)</f>
        <v>1</v>
      </c>
      <c r="J183" s="16" t="str">
        <f t="shared" si="23"/>
        <v/>
      </c>
    </row>
    <row r="184" spans="1:10" s="16" customFormat="1" ht="15" x14ac:dyDescent="0.25">
      <c r="A184" s="34">
        <v>16</v>
      </c>
      <c r="B184" s="34" t="s">
        <v>317</v>
      </c>
      <c r="C184" s="34">
        <v>201</v>
      </c>
      <c r="D184" s="34">
        <v>1</v>
      </c>
      <c r="E184" s="34">
        <v>21</v>
      </c>
      <c r="F184" s="34">
        <v>179</v>
      </c>
      <c r="H184" s="16" t="str">
        <f t="shared" si="22"/>
        <v>Grade 5 Girls Crestwood A</v>
      </c>
      <c r="I184" s="16">
        <f>COUNTIF('Point Totals by Grade-Gender'!A:A, 'Team Points Summary'!H184)</f>
        <v>1</v>
      </c>
      <c r="J184" s="16" t="str">
        <f t="shared" si="23"/>
        <v/>
      </c>
    </row>
    <row r="185" spans="1:10" s="16" customFormat="1" ht="15" x14ac:dyDescent="0.25">
      <c r="A185" s="34">
        <v>17</v>
      </c>
      <c r="B185" s="34" t="s">
        <v>211</v>
      </c>
      <c r="C185" s="34">
        <v>210</v>
      </c>
      <c r="D185" s="34">
        <v>30</v>
      </c>
      <c r="E185" s="34">
        <v>85</v>
      </c>
      <c r="F185" s="34">
        <v>95</v>
      </c>
      <c r="H185" s="16" t="str">
        <f t="shared" si="22"/>
        <v>Grade 5 Girls Kim Hung A</v>
      </c>
      <c r="I185" s="16">
        <f>COUNTIF('Point Totals by Grade-Gender'!A:A, 'Team Points Summary'!H185)</f>
        <v>1</v>
      </c>
      <c r="J185" s="16" t="str">
        <f t="shared" si="23"/>
        <v/>
      </c>
    </row>
    <row r="186" spans="1:10" s="16" customFormat="1" ht="15" x14ac:dyDescent="0.25">
      <c r="A186" s="34">
        <v>18</v>
      </c>
      <c r="B186" s="34" t="s">
        <v>47</v>
      </c>
      <c r="C186" s="34">
        <v>218</v>
      </c>
      <c r="D186" s="34">
        <v>69</v>
      </c>
      <c r="E186" s="34">
        <v>70</v>
      </c>
      <c r="F186" s="34">
        <v>79</v>
      </c>
      <c r="H186" s="16" t="str">
        <f t="shared" ref="H186:H197" si="24">CONCATENATE("Grade 5 Girls ", B186)</f>
        <v>Grade 5 Girls Windsor Park A</v>
      </c>
      <c r="I186" s="16">
        <f>COUNTIF('Point Totals by Grade-Gender'!A:A, 'Team Points Summary'!H186)</f>
        <v>1</v>
      </c>
      <c r="J186" s="16" t="str">
        <f t="shared" ref="J186:J197" si="25">IF(I186 = 0, "MISSING", "")</f>
        <v/>
      </c>
    </row>
    <row r="187" spans="1:10" s="16" customFormat="1" ht="15" x14ac:dyDescent="0.25">
      <c r="A187" s="34">
        <v>19</v>
      </c>
      <c r="B187" s="34" t="s">
        <v>66</v>
      </c>
      <c r="C187" s="34">
        <v>222</v>
      </c>
      <c r="D187" s="34">
        <v>8</v>
      </c>
      <c r="E187" s="34">
        <v>64</v>
      </c>
      <c r="F187" s="34">
        <v>150</v>
      </c>
      <c r="H187" s="16" t="str">
        <f t="shared" si="24"/>
        <v>Grade 5 Girls Patricia Heights A</v>
      </c>
      <c r="I187" s="16">
        <f>COUNTIF('Point Totals by Grade-Gender'!A:A, 'Team Points Summary'!H187)</f>
        <v>1</v>
      </c>
      <c r="J187" s="16" t="str">
        <f t="shared" si="25"/>
        <v/>
      </c>
    </row>
    <row r="188" spans="1:10" s="16" customFormat="1" ht="15" x14ac:dyDescent="0.25">
      <c r="A188" s="34">
        <v>20</v>
      </c>
      <c r="B188" s="34" t="s">
        <v>222</v>
      </c>
      <c r="C188" s="34">
        <v>242</v>
      </c>
      <c r="D188" s="34">
        <v>72</v>
      </c>
      <c r="E188" s="34">
        <v>84</v>
      </c>
      <c r="F188" s="34">
        <v>86</v>
      </c>
      <c r="H188" s="16" t="str">
        <f t="shared" si="24"/>
        <v>Grade 5 Girls Aurora Charter A</v>
      </c>
      <c r="I188" s="16">
        <f>COUNTIF('Point Totals by Grade-Gender'!A:A, 'Team Points Summary'!H188)</f>
        <v>1</v>
      </c>
      <c r="J188" s="16" t="str">
        <f t="shared" si="25"/>
        <v/>
      </c>
    </row>
    <row r="189" spans="1:10" s="16" customFormat="1" ht="15" x14ac:dyDescent="0.25">
      <c r="A189" s="34">
        <v>21</v>
      </c>
      <c r="B189" s="34" t="s">
        <v>318</v>
      </c>
      <c r="C189" s="34">
        <v>243</v>
      </c>
      <c r="D189" s="34">
        <v>63</v>
      </c>
      <c r="E189" s="34">
        <v>81</v>
      </c>
      <c r="F189" s="34">
        <v>99</v>
      </c>
      <c r="H189" s="16" t="str">
        <f t="shared" si="24"/>
        <v>Grade 5 Girls Centennial C</v>
      </c>
      <c r="I189" s="16">
        <f>COUNTIF('Point Totals by Grade-Gender'!A:A, 'Team Points Summary'!H189)</f>
        <v>1</v>
      </c>
      <c r="J189" s="16" t="str">
        <f t="shared" si="25"/>
        <v/>
      </c>
    </row>
    <row r="190" spans="1:10" s="16" customFormat="1" ht="15" x14ac:dyDescent="0.25">
      <c r="A190" s="34">
        <v>22</v>
      </c>
      <c r="B190" s="34" t="s">
        <v>118</v>
      </c>
      <c r="C190" s="34">
        <v>243</v>
      </c>
      <c r="D190" s="34">
        <v>41</v>
      </c>
      <c r="E190" s="34">
        <v>53</v>
      </c>
      <c r="F190" s="34">
        <v>149</v>
      </c>
      <c r="H190" s="16" t="str">
        <f t="shared" si="24"/>
        <v>Grade 5 Girls Callingwood A</v>
      </c>
      <c r="I190" s="16">
        <f>COUNTIF('Point Totals by Grade-Gender'!A:A, 'Team Points Summary'!H190)</f>
        <v>1</v>
      </c>
      <c r="J190" s="16" t="str">
        <f t="shared" si="25"/>
        <v/>
      </c>
    </row>
    <row r="191" spans="1:10" s="16" customFormat="1" ht="15" x14ac:dyDescent="0.25">
      <c r="A191" s="34">
        <v>23</v>
      </c>
      <c r="B191" s="34" t="s">
        <v>60</v>
      </c>
      <c r="C191" s="34">
        <v>249</v>
      </c>
      <c r="D191" s="34">
        <v>50</v>
      </c>
      <c r="E191" s="34">
        <v>92</v>
      </c>
      <c r="F191" s="34">
        <v>107</v>
      </c>
      <c r="H191" s="16" t="str">
        <f t="shared" si="24"/>
        <v>Grade 5 Girls Brander Gardens B</v>
      </c>
      <c r="I191" s="16">
        <f>COUNTIF('Point Totals by Grade-Gender'!A:A, 'Team Points Summary'!H191)</f>
        <v>1</v>
      </c>
      <c r="J191" s="16" t="str">
        <f t="shared" si="25"/>
        <v/>
      </c>
    </row>
    <row r="192" spans="1:10" s="16" customFormat="1" ht="15" x14ac:dyDescent="0.25">
      <c r="A192" s="34">
        <v>24</v>
      </c>
      <c r="B192" s="34" t="s">
        <v>314</v>
      </c>
      <c r="C192" s="34">
        <v>262</v>
      </c>
      <c r="D192" s="34">
        <v>24</v>
      </c>
      <c r="E192" s="34">
        <v>114</v>
      </c>
      <c r="F192" s="34">
        <v>124</v>
      </c>
      <c r="H192" s="16" t="str">
        <f t="shared" si="24"/>
        <v>Grade 5 Girls Elmwood</v>
      </c>
      <c r="I192" s="16">
        <f>COUNTIF('Point Totals by Grade-Gender'!A:A, 'Team Points Summary'!H192)</f>
        <v>1</v>
      </c>
      <c r="J192" s="16" t="str">
        <f t="shared" si="25"/>
        <v/>
      </c>
    </row>
    <row r="193" spans="1:10" s="16" customFormat="1" ht="15" x14ac:dyDescent="0.25">
      <c r="A193" s="34">
        <v>25</v>
      </c>
      <c r="B193" s="34" t="s">
        <v>237</v>
      </c>
      <c r="C193" s="34">
        <v>277</v>
      </c>
      <c r="D193" s="34">
        <v>25</v>
      </c>
      <c r="E193" s="34">
        <v>123</v>
      </c>
      <c r="F193" s="34">
        <v>129</v>
      </c>
      <c r="H193" s="16" t="str">
        <f t="shared" si="24"/>
        <v>Grade 5 Girls George H. Luck A</v>
      </c>
      <c r="I193" s="16">
        <f>COUNTIF('Point Totals by Grade-Gender'!A:A, 'Team Points Summary'!H193)</f>
        <v>1</v>
      </c>
      <c r="J193" s="16" t="str">
        <f t="shared" si="25"/>
        <v/>
      </c>
    </row>
    <row r="194" spans="1:10" s="16" customFormat="1" ht="15" x14ac:dyDescent="0.25">
      <c r="A194" s="34">
        <v>26</v>
      </c>
      <c r="B194" s="34" t="s">
        <v>442</v>
      </c>
      <c r="C194" s="34">
        <v>279</v>
      </c>
      <c r="D194" s="34">
        <v>74</v>
      </c>
      <c r="E194" s="34">
        <v>83</v>
      </c>
      <c r="F194" s="34">
        <v>122</v>
      </c>
      <c r="H194" s="16" t="str">
        <f t="shared" si="24"/>
        <v>Grade 5 Girls Edmonton Christian West B</v>
      </c>
      <c r="I194" s="16">
        <f>COUNTIF('Point Totals by Grade-Gender'!A:A, 'Team Points Summary'!H194)</f>
        <v>1</v>
      </c>
      <c r="J194" s="16" t="str">
        <f t="shared" si="25"/>
        <v/>
      </c>
    </row>
    <row r="195" spans="1:10" s="16" customFormat="1" ht="15" x14ac:dyDescent="0.25">
      <c r="A195" s="34">
        <v>27</v>
      </c>
      <c r="B195" s="34" t="s">
        <v>46</v>
      </c>
      <c r="C195" s="34">
        <v>282</v>
      </c>
      <c r="D195" s="34">
        <v>7</v>
      </c>
      <c r="E195" s="34">
        <v>120</v>
      </c>
      <c r="F195" s="34">
        <v>155</v>
      </c>
      <c r="H195" s="16" t="str">
        <f t="shared" si="24"/>
        <v>Grade 5 Girls George P. Nicholson A</v>
      </c>
      <c r="I195" s="16">
        <f>COUNTIF('Point Totals by Grade-Gender'!A:A, 'Team Points Summary'!H195)</f>
        <v>1</v>
      </c>
      <c r="J195" s="16" t="str">
        <f t="shared" si="25"/>
        <v/>
      </c>
    </row>
    <row r="196" spans="1:10" s="16" customFormat="1" ht="15" x14ac:dyDescent="0.25">
      <c r="A196" s="34">
        <v>28</v>
      </c>
      <c r="B196" s="34" t="s">
        <v>210</v>
      </c>
      <c r="C196" s="34">
        <v>291</v>
      </c>
      <c r="D196" s="34">
        <v>94</v>
      </c>
      <c r="E196" s="34">
        <v>97</v>
      </c>
      <c r="F196" s="34">
        <v>100</v>
      </c>
      <c r="H196" s="16" t="str">
        <f t="shared" si="24"/>
        <v>Grade 5 Girls David Thomas King A</v>
      </c>
      <c r="I196" s="16">
        <f>COUNTIF('Point Totals by Grade-Gender'!A:A, 'Team Points Summary'!H196)</f>
        <v>1</v>
      </c>
      <c r="J196" s="16" t="str">
        <f t="shared" si="25"/>
        <v/>
      </c>
    </row>
    <row r="197" spans="1:10" s="16" customFormat="1" ht="15" x14ac:dyDescent="0.25">
      <c r="A197" s="34">
        <v>29</v>
      </c>
      <c r="B197" s="34" t="s">
        <v>686</v>
      </c>
      <c r="C197" s="34">
        <v>292</v>
      </c>
      <c r="D197" s="34">
        <v>68</v>
      </c>
      <c r="E197" s="34">
        <v>78</v>
      </c>
      <c r="F197" s="34">
        <v>146</v>
      </c>
      <c r="H197" s="16" t="str">
        <f t="shared" si="24"/>
        <v>Grade 5 Girls Constable Daniel Woodall B</v>
      </c>
      <c r="I197" s="16">
        <f>COUNTIF('Point Totals by Grade-Gender'!A:A, 'Team Points Summary'!H197)</f>
        <v>1</v>
      </c>
      <c r="J197" s="16" t="str">
        <f t="shared" si="25"/>
        <v/>
      </c>
    </row>
    <row r="198" spans="1:10" s="16" customFormat="1" ht="15" x14ac:dyDescent="0.25">
      <c r="A198" s="34">
        <v>30</v>
      </c>
      <c r="B198" s="34" t="s">
        <v>79</v>
      </c>
      <c r="C198" s="34">
        <v>319</v>
      </c>
      <c r="D198" s="34">
        <v>59</v>
      </c>
      <c r="E198" s="34">
        <v>104</v>
      </c>
      <c r="F198" s="34">
        <v>156</v>
      </c>
      <c r="H198" s="16" t="str">
        <f t="shared" si="22"/>
        <v>Grade 5 Girls Laurier Heights B</v>
      </c>
      <c r="I198" s="16">
        <f>COUNTIF('Point Totals by Grade-Gender'!A:A, 'Team Points Summary'!H198)</f>
        <v>1</v>
      </c>
      <c r="J198" s="16" t="str">
        <f t="shared" si="23"/>
        <v/>
      </c>
    </row>
    <row r="199" spans="1:10" s="16" customFormat="1" ht="15" x14ac:dyDescent="0.25">
      <c r="A199" s="34">
        <v>31</v>
      </c>
      <c r="B199" s="34" t="s">
        <v>70</v>
      </c>
      <c r="C199" s="34">
        <v>324</v>
      </c>
      <c r="D199" s="34">
        <v>98</v>
      </c>
      <c r="E199" s="34">
        <v>108</v>
      </c>
      <c r="F199" s="34">
        <v>118</v>
      </c>
      <c r="H199" s="16" t="str">
        <f t="shared" si="22"/>
        <v>Grade 5 Girls Earl Buxton C</v>
      </c>
      <c r="I199" s="16">
        <f>COUNTIF('Point Totals by Grade-Gender'!A:A, 'Team Points Summary'!H199)</f>
        <v>1</v>
      </c>
      <c r="J199" s="16" t="str">
        <f t="shared" si="23"/>
        <v/>
      </c>
    </row>
    <row r="200" spans="1:10" s="16" customFormat="1" ht="15" x14ac:dyDescent="0.25">
      <c r="A200" s="34">
        <v>32</v>
      </c>
      <c r="B200" s="34" t="s">
        <v>228</v>
      </c>
      <c r="C200" s="34">
        <v>326</v>
      </c>
      <c r="D200" s="34">
        <v>57</v>
      </c>
      <c r="E200" s="34">
        <v>112</v>
      </c>
      <c r="F200" s="34">
        <v>157</v>
      </c>
      <c r="H200" s="16" t="str">
        <f t="shared" si="22"/>
        <v>Grade 5 Girls Weinlos A</v>
      </c>
      <c r="I200" s="16">
        <f>COUNTIF('Point Totals by Grade-Gender'!A:A, 'Team Points Summary'!H200)</f>
        <v>1</v>
      </c>
      <c r="J200" s="16" t="str">
        <f t="shared" si="23"/>
        <v/>
      </c>
    </row>
    <row r="201" spans="1:10" s="16" customFormat="1" ht="15" x14ac:dyDescent="0.25">
      <c r="A201" s="34">
        <v>33</v>
      </c>
      <c r="B201" s="34" t="s">
        <v>84</v>
      </c>
      <c r="C201" s="34">
        <v>346</v>
      </c>
      <c r="D201" s="34">
        <v>109</v>
      </c>
      <c r="E201" s="34">
        <v>111</v>
      </c>
      <c r="F201" s="34">
        <v>126</v>
      </c>
      <c r="H201" s="16" t="str">
        <f t="shared" si="22"/>
        <v>Grade 5 Girls Brander Gardens C</v>
      </c>
      <c r="I201" s="16">
        <f>COUNTIF('Point Totals by Grade-Gender'!A:A, 'Team Points Summary'!H201)</f>
        <v>1</v>
      </c>
      <c r="J201" s="16" t="str">
        <f t="shared" si="23"/>
        <v/>
      </c>
    </row>
    <row r="202" spans="1:10" s="16" customFormat="1" ht="15" x14ac:dyDescent="0.25">
      <c r="A202" s="34">
        <v>34</v>
      </c>
      <c r="B202" s="34" t="s">
        <v>56</v>
      </c>
      <c r="C202" s="34">
        <v>349</v>
      </c>
      <c r="D202" s="34">
        <v>77</v>
      </c>
      <c r="E202" s="34">
        <v>105</v>
      </c>
      <c r="F202" s="34">
        <v>167</v>
      </c>
      <c r="H202" s="16" t="str">
        <f t="shared" si="22"/>
        <v>Grade 5 Girls Rio Terrace B</v>
      </c>
      <c r="I202" s="16">
        <f>COUNTIF('Point Totals by Grade-Gender'!A:A, 'Team Points Summary'!H202)</f>
        <v>1</v>
      </c>
      <c r="J202" s="16" t="str">
        <f t="shared" si="23"/>
        <v/>
      </c>
    </row>
    <row r="203" spans="1:10" s="16" customFormat="1" ht="15" x14ac:dyDescent="0.25">
      <c r="A203" s="34">
        <v>35</v>
      </c>
      <c r="B203" s="34" t="s">
        <v>62</v>
      </c>
      <c r="C203" s="34">
        <v>356</v>
      </c>
      <c r="D203" s="34">
        <v>49</v>
      </c>
      <c r="E203" s="34">
        <v>147</v>
      </c>
      <c r="F203" s="34">
        <v>160</v>
      </c>
      <c r="H203" s="16" t="str">
        <f t="shared" si="22"/>
        <v>Grade 5 Girls Menisa A</v>
      </c>
      <c r="I203" s="16">
        <f>COUNTIF('Point Totals by Grade-Gender'!A:A, 'Team Points Summary'!H203)</f>
        <v>1</v>
      </c>
      <c r="J203" s="16" t="str">
        <f t="shared" si="23"/>
        <v/>
      </c>
    </row>
    <row r="204" spans="1:10" s="16" customFormat="1" ht="15" x14ac:dyDescent="0.25">
      <c r="A204" s="34">
        <v>36</v>
      </c>
      <c r="B204" s="34" t="s">
        <v>223</v>
      </c>
      <c r="C204" s="34">
        <v>358</v>
      </c>
      <c r="D204" s="34">
        <v>106</v>
      </c>
      <c r="E204" s="34">
        <v>113</v>
      </c>
      <c r="F204" s="34">
        <v>139</v>
      </c>
      <c r="H204" s="16" t="str">
        <f t="shared" ref="H204:H205" si="26">CONCATENATE("Grade 5 Girls ", B204)</f>
        <v>Grade 5 Girls Aurora Charter B</v>
      </c>
      <c r="I204" s="16">
        <f>COUNTIF('Point Totals by Grade-Gender'!A:A, 'Team Points Summary'!H204)</f>
        <v>1</v>
      </c>
      <c r="J204" s="16" t="str">
        <f t="shared" si="20"/>
        <v/>
      </c>
    </row>
    <row r="205" spans="1:10" s="16" customFormat="1" ht="15" x14ac:dyDescent="0.25">
      <c r="A205" s="34">
        <v>37</v>
      </c>
      <c r="B205" s="34" t="s">
        <v>68</v>
      </c>
      <c r="C205" s="34">
        <v>358</v>
      </c>
      <c r="D205" s="34">
        <v>102</v>
      </c>
      <c r="E205" s="34">
        <v>103</v>
      </c>
      <c r="F205" s="34">
        <v>153</v>
      </c>
      <c r="H205" s="16" t="str">
        <f t="shared" si="26"/>
        <v>Grade 5 Girls Edmonton Khalsa A</v>
      </c>
      <c r="I205" s="16">
        <f>COUNTIF('Point Totals by Grade-Gender'!A:A, 'Team Points Summary'!H205)</f>
        <v>1</v>
      </c>
      <c r="J205" s="16" t="str">
        <f t="shared" si="20"/>
        <v/>
      </c>
    </row>
    <row r="206" spans="1:10" s="16" customFormat="1" ht="15" x14ac:dyDescent="0.25">
      <c r="A206" s="34">
        <v>38</v>
      </c>
      <c r="B206" s="34" t="s">
        <v>234</v>
      </c>
      <c r="C206" s="34">
        <v>366</v>
      </c>
      <c r="D206" s="34">
        <v>66</v>
      </c>
      <c r="E206" s="34">
        <v>96</v>
      </c>
      <c r="F206" s="34">
        <v>204</v>
      </c>
      <c r="H206" s="16" t="str">
        <f t="shared" ref="H206:H225" si="27">CONCATENATE("Grade 5 Girls ", B206)</f>
        <v>Grade 5 Girls Steinhauer A</v>
      </c>
      <c r="I206" s="16">
        <f>COUNTIF('Point Totals by Grade-Gender'!A:A, 'Team Points Summary'!H206)</f>
        <v>1</v>
      </c>
      <c r="J206" s="16" t="str">
        <f t="shared" ref="J206:J225" si="28">IF(I206 = 0, "MISSING", "")</f>
        <v/>
      </c>
    </row>
    <row r="207" spans="1:10" s="16" customFormat="1" ht="15" x14ac:dyDescent="0.25">
      <c r="A207" s="34">
        <v>39</v>
      </c>
      <c r="B207" s="34" t="s">
        <v>227</v>
      </c>
      <c r="C207" s="34">
        <v>372</v>
      </c>
      <c r="D207" s="34">
        <v>89</v>
      </c>
      <c r="E207" s="34">
        <v>110</v>
      </c>
      <c r="F207" s="34">
        <v>173</v>
      </c>
      <c r="H207" s="16" t="str">
        <f t="shared" si="27"/>
        <v>Grade 5 Girls Johnny Bright A</v>
      </c>
      <c r="I207" s="16">
        <f>COUNTIF('Point Totals by Grade-Gender'!A:A, 'Team Points Summary'!H207)</f>
        <v>1</v>
      </c>
      <c r="J207" s="16" t="str">
        <f t="shared" si="28"/>
        <v/>
      </c>
    </row>
    <row r="208" spans="1:10" s="16" customFormat="1" ht="15" x14ac:dyDescent="0.25">
      <c r="A208" s="34">
        <v>40</v>
      </c>
      <c r="B208" s="34" t="s">
        <v>328</v>
      </c>
      <c r="C208" s="34">
        <v>373</v>
      </c>
      <c r="D208" s="34">
        <v>76</v>
      </c>
      <c r="E208" s="34">
        <v>101</v>
      </c>
      <c r="F208" s="34">
        <v>196</v>
      </c>
      <c r="H208" s="16" t="str">
        <f t="shared" si="27"/>
        <v>Grade 5 Girls MAC Islamic A</v>
      </c>
      <c r="I208" s="16">
        <f>COUNTIF('Point Totals by Grade-Gender'!A:A, 'Team Points Summary'!H208)</f>
        <v>1</v>
      </c>
      <c r="J208" s="16" t="str">
        <f t="shared" si="28"/>
        <v/>
      </c>
    </row>
    <row r="209" spans="1:10" s="16" customFormat="1" ht="15" x14ac:dyDescent="0.25">
      <c r="A209" s="34">
        <v>41</v>
      </c>
      <c r="B209" s="34" t="s">
        <v>91</v>
      </c>
      <c r="C209" s="34">
        <v>386</v>
      </c>
      <c r="D209" s="34">
        <v>61</v>
      </c>
      <c r="E209" s="34">
        <v>151</v>
      </c>
      <c r="F209" s="34">
        <v>174</v>
      </c>
      <c r="H209" s="16" t="str">
        <f t="shared" si="27"/>
        <v>Grade 5 Girls Meyokumin A</v>
      </c>
      <c r="I209" s="16">
        <f>COUNTIF('Point Totals by Grade-Gender'!A:A, 'Team Points Summary'!H209)</f>
        <v>1</v>
      </c>
      <c r="J209" s="16" t="str">
        <f t="shared" si="28"/>
        <v/>
      </c>
    </row>
    <row r="210" spans="1:10" s="16" customFormat="1" ht="15" x14ac:dyDescent="0.25">
      <c r="A210" s="34">
        <v>42</v>
      </c>
      <c r="B210" s="34" t="s">
        <v>98</v>
      </c>
      <c r="C210" s="34">
        <v>405</v>
      </c>
      <c r="D210" s="34">
        <v>132</v>
      </c>
      <c r="E210" s="34">
        <v>136</v>
      </c>
      <c r="F210" s="34">
        <v>137</v>
      </c>
      <c r="H210" s="16" t="str">
        <f t="shared" si="27"/>
        <v>Grade 5 Girls Mill Creek B</v>
      </c>
      <c r="I210" s="16">
        <f>COUNTIF('Point Totals by Grade-Gender'!A:A, 'Team Points Summary'!H210)</f>
        <v>1</v>
      </c>
      <c r="J210" s="16" t="str">
        <f t="shared" si="28"/>
        <v/>
      </c>
    </row>
    <row r="211" spans="1:10" s="16" customFormat="1" ht="15" x14ac:dyDescent="0.25">
      <c r="A211" s="34">
        <v>43</v>
      </c>
      <c r="B211" s="34" t="s">
        <v>216</v>
      </c>
      <c r="C211" s="34">
        <v>432</v>
      </c>
      <c r="D211" s="34">
        <v>143</v>
      </c>
      <c r="E211" s="34">
        <v>144</v>
      </c>
      <c r="F211" s="34">
        <v>145</v>
      </c>
      <c r="H211" s="16" t="str">
        <f t="shared" si="27"/>
        <v>Grade 5 Girls Mill Creek C</v>
      </c>
      <c r="I211" s="16">
        <f>COUNTIF('Point Totals by Grade-Gender'!A:A, 'Team Points Summary'!H211)</f>
        <v>1</v>
      </c>
      <c r="J211" s="16" t="str">
        <f t="shared" si="28"/>
        <v/>
      </c>
    </row>
    <row r="212" spans="1:10" s="16" customFormat="1" ht="15" x14ac:dyDescent="0.25">
      <c r="A212" s="34">
        <v>44</v>
      </c>
      <c r="B212" s="34" t="s">
        <v>213</v>
      </c>
      <c r="C212" s="34">
        <v>461</v>
      </c>
      <c r="D212" s="34">
        <v>127</v>
      </c>
      <c r="E212" s="34">
        <v>163</v>
      </c>
      <c r="F212" s="34">
        <v>171</v>
      </c>
      <c r="H212" s="16" t="str">
        <f t="shared" si="27"/>
        <v>Grade 5 Girls Brander Gardens D</v>
      </c>
      <c r="I212" s="16">
        <f>COUNTIF('Point Totals by Grade-Gender'!A:A, 'Team Points Summary'!H212)</f>
        <v>1</v>
      </c>
      <c r="J212" s="16" t="str">
        <f t="shared" si="28"/>
        <v/>
      </c>
    </row>
    <row r="213" spans="1:10" s="16" customFormat="1" ht="15" x14ac:dyDescent="0.25">
      <c r="A213" s="34">
        <v>45</v>
      </c>
      <c r="B213" s="34" t="s">
        <v>54</v>
      </c>
      <c r="C213" s="34">
        <v>462</v>
      </c>
      <c r="D213" s="34">
        <v>90</v>
      </c>
      <c r="E213" s="34">
        <v>178</v>
      </c>
      <c r="F213" s="34">
        <v>194</v>
      </c>
      <c r="H213" s="16" t="str">
        <f t="shared" si="27"/>
        <v>Grade 5 Girls Michael A. Kostek B</v>
      </c>
      <c r="I213" s="16">
        <f>COUNTIF('Point Totals by Grade-Gender'!A:A, 'Team Points Summary'!H213)</f>
        <v>1</v>
      </c>
      <c r="J213" s="16" t="str">
        <f t="shared" si="28"/>
        <v/>
      </c>
    </row>
    <row r="214" spans="1:10" s="16" customFormat="1" ht="15" x14ac:dyDescent="0.25">
      <c r="A214" s="34">
        <v>46</v>
      </c>
      <c r="B214" s="34" t="s">
        <v>159</v>
      </c>
      <c r="C214" s="34">
        <v>490</v>
      </c>
      <c r="D214" s="34">
        <v>140</v>
      </c>
      <c r="E214" s="34">
        <v>141</v>
      </c>
      <c r="F214" s="34">
        <v>209</v>
      </c>
      <c r="H214" s="16" t="str">
        <f t="shared" si="27"/>
        <v>Grade 5 Girls Soraya Hafez A</v>
      </c>
      <c r="I214" s="16">
        <f>COUNTIF('Point Totals by Grade-Gender'!A:A, 'Team Points Summary'!H214)</f>
        <v>1</v>
      </c>
      <c r="J214" s="16" t="str">
        <f t="shared" si="28"/>
        <v/>
      </c>
    </row>
    <row r="215" spans="1:10" s="16" customFormat="1" ht="15" x14ac:dyDescent="0.25">
      <c r="A215" s="34">
        <v>47</v>
      </c>
      <c r="B215" s="34" t="s">
        <v>220</v>
      </c>
      <c r="C215" s="34">
        <v>492</v>
      </c>
      <c r="D215" s="34">
        <v>148</v>
      </c>
      <c r="E215" s="34">
        <v>152</v>
      </c>
      <c r="F215" s="34">
        <v>192</v>
      </c>
      <c r="H215" s="16" t="str">
        <f t="shared" si="27"/>
        <v>Grade 5 Girls Mill Creek D</v>
      </c>
      <c r="I215" s="16">
        <f>COUNTIF('Point Totals by Grade-Gender'!A:A, 'Team Points Summary'!H215)</f>
        <v>1</v>
      </c>
      <c r="J215" s="16" t="str">
        <f t="shared" si="28"/>
        <v/>
      </c>
    </row>
    <row r="216" spans="1:10" s="16" customFormat="1" ht="15" x14ac:dyDescent="0.25">
      <c r="A216" s="34">
        <v>48</v>
      </c>
      <c r="B216" s="34" t="s">
        <v>80</v>
      </c>
      <c r="C216" s="34">
        <v>503</v>
      </c>
      <c r="D216" s="34">
        <v>162</v>
      </c>
      <c r="E216" s="34">
        <v>169</v>
      </c>
      <c r="F216" s="34">
        <v>172</v>
      </c>
      <c r="H216" s="16" t="str">
        <f t="shared" si="27"/>
        <v>Grade 5 Girls Menisa B</v>
      </c>
      <c r="I216" s="16">
        <f>COUNTIF('Point Totals by Grade-Gender'!A:A, 'Team Points Summary'!H216)</f>
        <v>1</v>
      </c>
      <c r="J216" s="16" t="str">
        <f t="shared" si="28"/>
        <v/>
      </c>
    </row>
    <row r="217" spans="1:10" s="16" customFormat="1" ht="15" x14ac:dyDescent="0.25">
      <c r="A217" s="34">
        <v>49</v>
      </c>
      <c r="B217" s="34" t="s">
        <v>440</v>
      </c>
      <c r="C217" s="34">
        <v>517</v>
      </c>
      <c r="D217" s="34">
        <v>154</v>
      </c>
      <c r="E217" s="34">
        <v>181</v>
      </c>
      <c r="F217" s="34">
        <v>182</v>
      </c>
      <c r="H217" s="16" t="str">
        <f t="shared" si="27"/>
        <v>Grade 5 Girls Kameyosek A</v>
      </c>
      <c r="I217" s="16">
        <f>COUNTIF('Point Totals by Grade-Gender'!A:A, 'Team Points Summary'!H217)</f>
        <v>1</v>
      </c>
      <c r="J217" s="16" t="str">
        <f t="shared" si="28"/>
        <v/>
      </c>
    </row>
    <row r="218" spans="1:10" s="16" customFormat="1" ht="15" x14ac:dyDescent="0.25">
      <c r="A218" s="34">
        <v>50</v>
      </c>
      <c r="B218" s="34" t="s">
        <v>443</v>
      </c>
      <c r="C218" s="34">
        <v>524</v>
      </c>
      <c r="D218" s="34">
        <v>165</v>
      </c>
      <c r="E218" s="34">
        <v>166</v>
      </c>
      <c r="F218" s="34">
        <v>193</v>
      </c>
      <c r="H218" s="16" t="str">
        <f t="shared" si="27"/>
        <v>Grade 5 Girls Centennial D</v>
      </c>
      <c r="I218" s="16">
        <f>COUNTIF('Point Totals by Grade-Gender'!A:A, 'Team Points Summary'!H218)</f>
        <v>1</v>
      </c>
      <c r="J218" s="16" t="str">
        <f t="shared" si="28"/>
        <v/>
      </c>
    </row>
    <row r="219" spans="1:10" s="16" customFormat="1" ht="15" x14ac:dyDescent="0.25">
      <c r="A219" s="34">
        <v>51</v>
      </c>
      <c r="B219" s="34" t="s">
        <v>71</v>
      </c>
      <c r="C219" s="34">
        <v>539</v>
      </c>
      <c r="D219" s="34">
        <v>175</v>
      </c>
      <c r="E219" s="34">
        <v>176</v>
      </c>
      <c r="F219" s="34">
        <v>188</v>
      </c>
      <c r="H219" s="16" t="str">
        <f t="shared" si="27"/>
        <v>Grade 5 Girls Edmonton Khalsa B</v>
      </c>
      <c r="I219" s="16">
        <f>COUNTIF('Point Totals by Grade-Gender'!A:A, 'Team Points Summary'!H219)</f>
        <v>1</v>
      </c>
      <c r="J219" s="16" t="str">
        <f t="shared" si="28"/>
        <v/>
      </c>
    </row>
    <row r="220" spans="1:10" s="16" customFormat="1" ht="15" x14ac:dyDescent="0.25">
      <c r="A220" s="34">
        <v>52</v>
      </c>
      <c r="B220" s="34" t="s">
        <v>117</v>
      </c>
      <c r="C220" s="34">
        <v>547</v>
      </c>
      <c r="D220" s="34">
        <v>180</v>
      </c>
      <c r="E220" s="34">
        <v>183</v>
      </c>
      <c r="F220" s="34">
        <v>184</v>
      </c>
      <c r="H220" s="16" t="str">
        <f t="shared" si="27"/>
        <v>Grade 5 Girls Meyokumin B</v>
      </c>
      <c r="I220" s="16">
        <f>COUNTIF('Point Totals by Grade-Gender'!A:A, 'Team Points Summary'!H220)</f>
        <v>1</v>
      </c>
      <c r="J220" s="16" t="str">
        <f t="shared" si="28"/>
        <v/>
      </c>
    </row>
    <row r="221" spans="1:10" s="16" customFormat="1" ht="15" x14ac:dyDescent="0.25">
      <c r="A221" s="34">
        <v>53</v>
      </c>
      <c r="B221" s="34" t="s">
        <v>224</v>
      </c>
      <c r="C221" s="34">
        <v>548</v>
      </c>
      <c r="D221" s="34">
        <v>164</v>
      </c>
      <c r="E221" s="34">
        <v>189</v>
      </c>
      <c r="F221" s="34">
        <v>195</v>
      </c>
      <c r="H221" s="16" t="str">
        <f t="shared" si="27"/>
        <v>Grade 5 Girls Aurora Charter C</v>
      </c>
      <c r="I221" s="16">
        <f>COUNTIF('Point Totals by Grade-Gender'!A:A, 'Team Points Summary'!H221)</f>
        <v>1</v>
      </c>
      <c r="J221" s="16" t="str">
        <f t="shared" si="28"/>
        <v/>
      </c>
    </row>
    <row r="222" spans="1:10" s="16" customFormat="1" ht="15" x14ac:dyDescent="0.25">
      <c r="A222" s="34">
        <v>54</v>
      </c>
      <c r="B222" s="34" t="s">
        <v>215</v>
      </c>
      <c r="C222" s="34">
        <v>551</v>
      </c>
      <c r="D222" s="34">
        <v>170</v>
      </c>
      <c r="E222" s="34">
        <v>190</v>
      </c>
      <c r="F222" s="34">
        <v>191</v>
      </c>
      <c r="H222" s="16" t="str">
        <f t="shared" si="27"/>
        <v>Grade 5 Girls David Thomas King B</v>
      </c>
      <c r="I222" s="16">
        <f>COUNTIF('Point Totals by Grade-Gender'!A:A, 'Team Points Summary'!H222)</f>
        <v>1</v>
      </c>
      <c r="J222" s="16" t="str">
        <f t="shared" si="28"/>
        <v/>
      </c>
    </row>
    <row r="223" spans="1:10" s="16" customFormat="1" ht="15" x14ac:dyDescent="0.25">
      <c r="A223" s="34">
        <v>55</v>
      </c>
      <c r="B223" s="34" t="s">
        <v>160</v>
      </c>
      <c r="C223" s="34">
        <v>583</v>
      </c>
      <c r="D223" s="34">
        <v>186</v>
      </c>
      <c r="E223" s="34">
        <v>198</v>
      </c>
      <c r="F223" s="34">
        <v>199</v>
      </c>
      <c r="H223" s="16" t="str">
        <f t="shared" si="27"/>
        <v>Grade 5 Girls Menisa C</v>
      </c>
      <c r="I223" s="16">
        <f>COUNTIF('Point Totals by Grade-Gender'!A:A, 'Team Points Summary'!H223)</f>
        <v>1</v>
      </c>
      <c r="J223" s="16" t="str">
        <f t="shared" si="28"/>
        <v/>
      </c>
    </row>
    <row r="224" spans="1:10" s="16" customFormat="1" ht="15" x14ac:dyDescent="0.25">
      <c r="A224" s="34">
        <v>56</v>
      </c>
      <c r="B224" s="34" t="s">
        <v>335</v>
      </c>
      <c r="C224" s="34">
        <v>610</v>
      </c>
      <c r="D224" s="34">
        <v>197</v>
      </c>
      <c r="E224" s="34">
        <v>200</v>
      </c>
      <c r="F224" s="34">
        <v>213</v>
      </c>
      <c r="H224" s="16" t="str">
        <f t="shared" si="27"/>
        <v>Grade 5 Girls MAC Islamic B</v>
      </c>
      <c r="I224" s="16">
        <f>COUNTIF('Point Totals by Grade-Gender'!A:A, 'Team Points Summary'!H224)</f>
        <v>1</v>
      </c>
      <c r="J224" s="16" t="str">
        <f t="shared" si="28"/>
        <v/>
      </c>
    </row>
    <row r="225" spans="1:11" s="16" customFormat="1" ht="15" x14ac:dyDescent="0.25">
      <c r="A225" s="34">
        <v>57</v>
      </c>
      <c r="B225" s="34" t="s">
        <v>120</v>
      </c>
      <c r="C225" s="34">
        <v>635</v>
      </c>
      <c r="D225" s="34">
        <v>210</v>
      </c>
      <c r="E225" s="34">
        <v>211</v>
      </c>
      <c r="F225" s="34">
        <v>214</v>
      </c>
      <c r="H225" s="16" t="str">
        <f t="shared" si="27"/>
        <v>Grade 5 Girls Callingwood B</v>
      </c>
      <c r="I225" s="16">
        <f>COUNTIF('Point Totals by Grade-Gender'!A:A, 'Team Points Summary'!H225)</f>
        <v>1</v>
      </c>
      <c r="J225" s="16" t="str">
        <f t="shared" si="28"/>
        <v/>
      </c>
    </row>
    <row r="226" spans="1:11" s="16" customFormat="1" x14ac:dyDescent="0.2">
      <c r="C226" s="21">
        <f>SUM(C168:C225)</f>
        <v>17628</v>
      </c>
      <c r="H226" s="1" t="s">
        <v>28</v>
      </c>
      <c r="I226" s="16">
        <f>COUNTIF('Point Totals by Grade-Gender'!A:A, 'Team Points Summary'!H226)</f>
        <v>1</v>
      </c>
      <c r="K226" s="21">
        <f>SUM(C226,C586,C938)</f>
        <v>46143</v>
      </c>
    </row>
    <row r="227" spans="1:11" s="16" customFormat="1" x14ac:dyDescent="0.2">
      <c r="H227" s="1"/>
      <c r="K227" s="21"/>
    </row>
    <row r="228" spans="1:11" s="16" customFormat="1" x14ac:dyDescent="0.2">
      <c r="A228" s="1" t="s">
        <v>415</v>
      </c>
      <c r="K228" s="21"/>
    </row>
    <row r="229" spans="1:11" s="16" customFormat="1" ht="15" x14ac:dyDescent="0.25">
      <c r="A229" s="35">
        <v>1</v>
      </c>
      <c r="B229" s="35" t="s">
        <v>47</v>
      </c>
      <c r="C229" s="35">
        <v>27</v>
      </c>
      <c r="D229" s="35">
        <v>3</v>
      </c>
      <c r="E229" s="35">
        <v>9</v>
      </c>
      <c r="F229" s="35">
        <v>15</v>
      </c>
      <c r="H229" s="16" t="str">
        <f>CONCATENATE("Grade 5 Boys ", B229)</f>
        <v>Grade 5 Boys Windsor Park A</v>
      </c>
      <c r="I229" s="16">
        <f>COUNTIF('Point Totals by Grade-Gender'!A:A, 'Team Points Summary'!H229)</f>
        <v>1</v>
      </c>
      <c r="J229" s="16" t="str">
        <f t="shared" ref="J229:J271" si="29">IF(I229 = 0, "MISSING", "")</f>
        <v/>
      </c>
    </row>
    <row r="230" spans="1:11" s="16" customFormat="1" ht="15" x14ac:dyDescent="0.25">
      <c r="A230" s="35">
        <v>2</v>
      </c>
      <c r="B230" s="35" t="s">
        <v>78</v>
      </c>
      <c r="C230" s="35">
        <v>40</v>
      </c>
      <c r="D230" s="35">
        <v>7</v>
      </c>
      <c r="E230" s="35">
        <v>14</v>
      </c>
      <c r="F230" s="35">
        <v>19</v>
      </c>
      <c r="H230" s="16" t="str">
        <f t="shared" ref="H230:H271" si="30">CONCATENATE("Grade 5 Boys ", B230)</f>
        <v>Grade 5 Boys Laurier Heights A</v>
      </c>
      <c r="I230" s="16">
        <f>COUNTIF('Point Totals by Grade-Gender'!A:A, 'Team Points Summary'!H230)</f>
        <v>1</v>
      </c>
      <c r="J230" s="16" t="str">
        <f t="shared" si="29"/>
        <v/>
      </c>
    </row>
    <row r="231" spans="1:11" s="16" customFormat="1" ht="15" x14ac:dyDescent="0.25">
      <c r="A231" s="35">
        <v>3</v>
      </c>
      <c r="B231" s="35" t="s">
        <v>317</v>
      </c>
      <c r="C231" s="35">
        <v>55</v>
      </c>
      <c r="D231" s="35">
        <v>8</v>
      </c>
      <c r="E231" s="35">
        <v>22</v>
      </c>
      <c r="F231" s="35">
        <v>25</v>
      </c>
      <c r="H231" s="16" t="str">
        <f t="shared" si="30"/>
        <v>Grade 5 Boys Crestwood A</v>
      </c>
      <c r="I231" s="16">
        <f>COUNTIF('Point Totals by Grade-Gender'!A:A, 'Team Points Summary'!H231)</f>
        <v>1</v>
      </c>
      <c r="J231" s="16" t="str">
        <f t="shared" si="29"/>
        <v/>
      </c>
    </row>
    <row r="232" spans="1:11" s="16" customFormat="1" ht="15" x14ac:dyDescent="0.25">
      <c r="A232" s="35">
        <v>4</v>
      </c>
      <c r="B232" s="35" t="s">
        <v>46</v>
      </c>
      <c r="C232" s="35">
        <v>68</v>
      </c>
      <c r="D232" s="35">
        <v>6</v>
      </c>
      <c r="E232" s="35">
        <v>12</v>
      </c>
      <c r="F232" s="35">
        <v>50</v>
      </c>
      <c r="H232" s="16" t="str">
        <f t="shared" si="30"/>
        <v>Grade 5 Boys George P. Nicholson A</v>
      </c>
      <c r="I232" s="16">
        <f>COUNTIF('Point Totals by Grade-Gender'!A:A, 'Team Points Summary'!H232)</f>
        <v>1</v>
      </c>
      <c r="J232" s="16" t="str">
        <f t="shared" si="29"/>
        <v/>
      </c>
    </row>
    <row r="233" spans="1:11" s="16" customFormat="1" ht="15" x14ac:dyDescent="0.25">
      <c r="A233" s="35">
        <v>5</v>
      </c>
      <c r="B233" s="35" t="s">
        <v>227</v>
      </c>
      <c r="C233" s="35">
        <v>73</v>
      </c>
      <c r="D233" s="35">
        <v>2</v>
      </c>
      <c r="E233" s="35">
        <v>26</v>
      </c>
      <c r="F233" s="35">
        <v>45</v>
      </c>
      <c r="H233" s="16" t="str">
        <f t="shared" si="30"/>
        <v>Grade 5 Boys Johnny Bright A</v>
      </c>
      <c r="I233" s="16">
        <f>COUNTIF('Point Totals by Grade-Gender'!A:A, 'Team Points Summary'!H233)</f>
        <v>1</v>
      </c>
      <c r="J233" s="16" t="str">
        <f t="shared" si="29"/>
        <v/>
      </c>
    </row>
    <row r="234" spans="1:11" s="16" customFormat="1" ht="15" x14ac:dyDescent="0.25">
      <c r="A234" s="35">
        <v>6</v>
      </c>
      <c r="B234" s="35" t="s">
        <v>45</v>
      </c>
      <c r="C234" s="35">
        <v>73</v>
      </c>
      <c r="D234" s="35">
        <v>13</v>
      </c>
      <c r="E234" s="35">
        <v>28</v>
      </c>
      <c r="F234" s="35">
        <v>32</v>
      </c>
      <c r="H234" s="16" t="str">
        <f t="shared" si="30"/>
        <v>Grade 5 Boys Michael A. Kostek A</v>
      </c>
      <c r="I234" s="16">
        <f>COUNTIF('Point Totals by Grade-Gender'!A:A, 'Team Points Summary'!H234)</f>
        <v>1</v>
      </c>
      <c r="J234" s="16" t="str">
        <f t="shared" si="29"/>
        <v/>
      </c>
    </row>
    <row r="235" spans="1:11" s="16" customFormat="1" ht="15" x14ac:dyDescent="0.25">
      <c r="A235" s="35">
        <v>7</v>
      </c>
      <c r="B235" s="35" t="s">
        <v>53</v>
      </c>
      <c r="C235" s="35">
        <v>88</v>
      </c>
      <c r="D235" s="35">
        <v>16</v>
      </c>
      <c r="E235" s="35">
        <v>21</v>
      </c>
      <c r="F235" s="35">
        <v>51</v>
      </c>
      <c r="H235" s="16" t="str">
        <f t="shared" si="30"/>
        <v>Grade 5 Boys Holyrood A</v>
      </c>
      <c r="I235" s="16">
        <f>COUNTIF('Point Totals by Grade-Gender'!A:A, 'Team Points Summary'!H235)</f>
        <v>1</v>
      </c>
      <c r="J235" s="16" t="str">
        <f t="shared" si="29"/>
        <v/>
      </c>
    </row>
    <row r="236" spans="1:11" s="16" customFormat="1" ht="15" x14ac:dyDescent="0.25">
      <c r="A236" s="35">
        <v>8</v>
      </c>
      <c r="B236" s="35" t="s">
        <v>222</v>
      </c>
      <c r="C236" s="35">
        <v>91</v>
      </c>
      <c r="D236" s="35">
        <v>27</v>
      </c>
      <c r="E236" s="35">
        <v>29</v>
      </c>
      <c r="F236" s="35">
        <v>35</v>
      </c>
      <c r="H236" s="16" t="str">
        <f t="shared" si="30"/>
        <v>Grade 5 Boys Aurora Charter A</v>
      </c>
      <c r="I236" s="16">
        <f>COUNTIF('Point Totals by Grade-Gender'!A:A, 'Team Points Summary'!H236)</f>
        <v>1</v>
      </c>
      <c r="J236" s="16" t="str">
        <f t="shared" si="29"/>
        <v/>
      </c>
    </row>
    <row r="237" spans="1:11" s="16" customFormat="1" ht="15" x14ac:dyDescent="0.25">
      <c r="A237" s="35">
        <v>9</v>
      </c>
      <c r="B237" s="35" t="s">
        <v>103</v>
      </c>
      <c r="C237" s="35">
        <v>107</v>
      </c>
      <c r="D237" s="35">
        <v>30</v>
      </c>
      <c r="E237" s="35">
        <v>33</v>
      </c>
      <c r="F237" s="35">
        <v>44</v>
      </c>
      <c r="H237" s="16" t="str">
        <f t="shared" ref="H237:H267" si="31">CONCATENATE("Grade 5 Boys ", B237)</f>
        <v>Grade 5 Boys Belgravia A</v>
      </c>
      <c r="I237" s="16">
        <f>COUNTIF('Point Totals by Grade-Gender'!A:A, 'Team Points Summary'!H237)</f>
        <v>1</v>
      </c>
      <c r="J237" s="16" t="str">
        <f t="shared" ref="J237:J267" si="32">IF(I237 = 0, "MISSING", "")</f>
        <v/>
      </c>
    </row>
    <row r="238" spans="1:11" s="16" customFormat="1" ht="15" x14ac:dyDescent="0.25">
      <c r="A238" s="35">
        <v>10</v>
      </c>
      <c r="B238" s="35" t="s">
        <v>50</v>
      </c>
      <c r="C238" s="35">
        <v>112</v>
      </c>
      <c r="D238" s="35">
        <v>10</v>
      </c>
      <c r="E238" s="35">
        <v>42</v>
      </c>
      <c r="F238" s="35">
        <v>60</v>
      </c>
      <c r="H238" s="16" t="str">
        <f t="shared" si="31"/>
        <v>Grade 5 Boys Parkallen A</v>
      </c>
      <c r="I238" s="16">
        <f>COUNTIF('Point Totals by Grade-Gender'!A:A, 'Team Points Summary'!H238)</f>
        <v>1</v>
      </c>
      <c r="J238" s="16" t="str">
        <f t="shared" si="32"/>
        <v/>
      </c>
    </row>
    <row r="239" spans="1:11" s="16" customFormat="1" ht="15" x14ac:dyDescent="0.25">
      <c r="A239" s="35">
        <v>11</v>
      </c>
      <c r="B239" s="35" t="s">
        <v>91</v>
      </c>
      <c r="C239" s="35">
        <v>124</v>
      </c>
      <c r="D239" s="35">
        <v>38</v>
      </c>
      <c r="E239" s="35">
        <v>39</v>
      </c>
      <c r="F239" s="35">
        <v>47</v>
      </c>
      <c r="H239" s="16" t="str">
        <f t="shared" si="31"/>
        <v>Grade 5 Boys Meyokumin A</v>
      </c>
      <c r="I239" s="16">
        <f>COUNTIF('Point Totals by Grade-Gender'!A:A, 'Team Points Summary'!H239)</f>
        <v>1</v>
      </c>
      <c r="J239" s="16" t="str">
        <f t="shared" si="32"/>
        <v/>
      </c>
    </row>
    <row r="240" spans="1:11" s="16" customFormat="1" ht="15" x14ac:dyDescent="0.25">
      <c r="A240" s="35">
        <v>12</v>
      </c>
      <c r="B240" s="35" t="s">
        <v>237</v>
      </c>
      <c r="C240" s="35">
        <v>128</v>
      </c>
      <c r="D240" s="35">
        <v>1</v>
      </c>
      <c r="E240" s="35">
        <v>41</v>
      </c>
      <c r="F240" s="35">
        <v>86</v>
      </c>
      <c r="H240" s="16" t="str">
        <f t="shared" si="31"/>
        <v>Grade 5 Boys George H. Luck A</v>
      </c>
      <c r="I240" s="16">
        <f>COUNTIF('Point Totals by Grade-Gender'!A:A, 'Team Points Summary'!H240)</f>
        <v>1</v>
      </c>
      <c r="J240" s="16" t="str">
        <f t="shared" si="32"/>
        <v/>
      </c>
    </row>
    <row r="241" spans="1:10" s="16" customFormat="1" ht="15" x14ac:dyDescent="0.25">
      <c r="A241" s="35">
        <v>13</v>
      </c>
      <c r="B241" s="35" t="s">
        <v>83</v>
      </c>
      <c r="C241" s="35">
        <v>128</v>
      </c>
      <c r="D241" s="35">
        <v>11</v>
      </c>
      <c r="E241" s="35">
        <v>43</v>
      </c>
      <c r="F241" s="35">
        <v>74</v>
      </c>
      <c r="H241" s="16" t="str">
        <f t="shared" ref="H241:H259" si="33">CONCATENATE("Grade 5 Boys ", B241)</f>
        <v>Grade 5 Boys Donnan A</v>
      </c>
      <c r="I241" s="16">
        <f>COUNTIF('Point Totals by Grade-Gender'!A:A, 'Team Points Summary'!H241)</f>
        <v>1</v>
      </c>
      <c r="J241" s="16" t="str">
        <f t="shared" ref="J241:J259" si="34">IF(I241 = 0, "MISSING", "")</f>
        <v/>
      </c>
    </row>
    <row r="242" spans="1:10" s="16" customFormat="1" ht="15" x14ac:dyDescent="0.25">
      <c r="A242" s="35">
        <v>14</v>
      </c>
      <c r="B242" s="35" t="s">
        <v>685</v>
      </c>
      <c r="C242" s="35">
        <v>147</v>
      </c>
      <c r="D242" s="35">
        <v>17</v>
      </c>
      <c r="E242" s="35">
        <v>61</v>
      </c>
      <c r="F242" s="35">
        <v>69</v>
      </c>
      <c r="H242" s="16" t="str">
        <f t="shared" si="33"/>
        <v>Grade 5 Boys Constable Daniel Woodall A</v>
      </c>
      <c r="I242" s="16">
        <f>COUNTIF('Point Totals by Grade-Gender'!A:A, 'Team Points Summary'!H242)</f>
        <v>1</v>
      </c>
      <c r="J242" s="16" t="str">
        <f t="shared" si="34"/>
        <v/>
      </c>
    </row>
    <row r="243" spans="1:10" s="16" customFormat="1" ht="15" x14ac:dyDescent="0.25">
      <c r="A243" s="35">
        <v>15</v>
      </c>
      <c r="B243" s="35" t="s">
        <v>67</v>
      </c>
      <c r="C243" s="35">
        <v>168</v>
      </c>
      <c r="D243" s="35">
        <v>48</v>
      </c>
      <c r="E243" s="35">
        <v>56</v>
      </c>
      <c r="F243" s="35">
        <v>64</v>
      </c>
      <c r="H243" s="16" t="str">
        <f t="shared" si="33"/>
        <v>Grade 5 Boys Centennial A</v>
      </c>
      <c r="I243" s="16">
        <f>COUNTIF('Point Totals by Grade-Gender'!A:A, 'Team Points Summary'!H243)</f>
        <v>1</v>
      </c>
      <c r="J243" s="16" t="str">
        <f t="shared" si="34"/>
        <v/>
      </c>
    </row>
    <row r="244" spans="1:10" s="16" customFormat="1" ht="15" x14ac:dyDescent="0.25">
      <c r="A244" s="35">
        <v>16</v>
      </c>
      <c r="B244" s="35" t="s">
        <v>97</v>
      </c>
      <c r="C244" s="35">
        <v>177</v>
      </c>
      <c r="D244" s="35">
        <v>31</v>
      </c>
      <c r="E244" s="35">
        <v>34</v>
      </c>
      <c r="F244" s="35">
        <v>112</v>
      </c>
      <c r="H244" s="16" t="str">
        <f t="shared" si="33"/>
        <v>Grade 5 Boys Mill Creek A</v>
      </c>
      <c r="I244" s="16">
        <f>COUNTIF('Point Totals by Grade-Gender'!A:A, 'Team Points Summary'!H244)</f>
        <v>1</v>
      </c>
      <c r="J244" s="16" t="str">
        <f t="shared" si="34"/>
        <v/>
      </c>
    </row>
    <row r="245" spans="1:10" s="16" customFormat="1" ht="15" x14ac:dyDescent="0.25">
      <c r="A245" s="35">
        <v>17</v>
      </c>
      <c r="B245" s="35" t="s">
        <v>66</v>
      </c>
      <c r="C245" s="35">
        <v>195</v>
      </c>
      <c r="D245" s="35">
        <v>4</v>
      </c>
      <c r="E245" s="35">
        <v>87</v>
      </c>
      <c r="F245" s="35">
        <v>104</v>
      </c>
      <c r="H245" s="16" t="str">
        <f t="shared" si="33"/>
        <v>Grade 5 Boys Patricia Heights A</v>
      </c>
      <c r="I245" s="16">
        <f>COUNTIF('Point Totals by Grade-Gender'!A:A, 'Team Points Summary'!H245)</f>
        <v>1</v>
      </c>
      <c r="J245" s="16" t="str">
        <f t="shared" si="34"/>
        <v/>
      </c>
    </row>
    <row r="246" spans="1:10" s="16" customFormat="1" ht="15" x14ac:dyDescent="0.25">
      <c r="A246" s="35">
        <v>18</v>
      </c>
      <c r="B246" s="35" t="s">
        <v>48</v>
      </c>
      <c r="C246" s="35">
        <v>201</v>
      </c>
      <c r="D246" s="35">
        <v>5</v>
      </c>
      <c r="E246" s="35">
        <v>96</v>
      </c>
      <c r="F246" s="35">
        <v>100</v>
      </c>
      <c r="H246" s="16" t="str">
        <f t="shared" si="33"/>
        <v>Grade 5 Boys Brookside A</v>
      </c>
      <c r="I246" s="16">
        <f>COUNTIF('Point Totals by Grade-Gender'!A:A, 'Team Points Summary'!H246)</f>
        <v>1</v>
      </c>
      <c r="J246" s="16" t="str">
        <f t="shared" si="34"/>
        <v/>
      </c>
    </row>
    <row r="247" spans="1:10" s="16" customFormat="1" ht="15" x14ac:dyDescent="0.25">
      <c r="A247" s="35">
        <v>19</v>
      </c>
      <c r="B247" s="35" t="s">
        <v>223</v>
      </c>
      <c r="C247" s="35">
        <v>203</v>
      </c>
      <c r="D247" s="35">
        <v>36</v>
      </c>
      <c r="E247" s="35">
        <v>68</v>
      </c>
      <c r="F247" s="35">
        <v>99</v>
      </c>
      <c r="H247" s="16" t="str">
        <f t="shared" si="33"/>
        <v>Grade 5 Boys Aurora Charter B</v>
      </c>
      <c r="I247" s="16">
        <f>COUNTIF('Point Totals by Grade-Gender'!A:A, 'Team Points Summary'!H247)</f>
        <v>1</v>
      </c>
      <c r="J247" s="16" t="str">
        <f t="shared" si="34"/>
        <v/>
      </c>
    </row>
    <row r="248" spans="1:10" s="16" customFormat="1" ht="15" x14ac:dyDescent="0.25">
      <c r="A248" s="35">
        <v>20</v>
      </c>
      <c r="B248" s="35" t="s">
        <v>51</v>
      </c>
      <c r="C248" s="35">
        <v>203</v>
      </c>
      <c r="D248" s="35">
        <v>18</v>
      </c>
      <c r="E248" s="35">
        <v>83</v>
      </c>
      <c r="F248" s="35">
        <v>102</v>
      </c>
      <c r="H248" s="16" t="str">
        <f t="shared" si="33"/>
        <v>Grade 5 Boys Brander Gardens A</v>
      </c>
      <c r="I248" s="16">
        <f>COUNTIF('Point Totals by Grade-Gender'!A:A, 'Team Points Summary'!H248)</f>
        <v>1</v>
      </c>
      <c r="J248" s="16" t="str">
        <f t="shared" si="34"/>
        <v/>
      </c>
    </row>
    <row r="249" spans="1:10" s="16" customFormat="1" ht="15" x14ac:dyDescent="0.25">
      <c r="A249" s="35">
        <v>21</v>
      </c>
      <c r="B249" s="35" t="s">
        <v>54</v>
      </c>
      <c r="C249" s="35">
        <v>208</v>
      </c>
      <c r="D249" s="35">
        <v>57</v>
      </c>
      <c r="E249" s="35">
        <v>58</v>
      </c>
      <c r="F249" s="35">
        <v>93</v>
      </c>
      <c r="H249" s="16" t="str">
        <f t="shared" si="33"/>
        <v>Grade 5 Boys Michael A. Kostek B</v>
      </c>
      <c r="I249" s="16">
        <f>COUNTIF('Point Totals by Grade-Gender'!A:A, 'Team Points Summary'!H249)</f>
        <v>1</v>
      </c>
      <c r="J249" s="16" t="str">
        <f t="shared" si="34"/>
        <v/>
      </c>
    </row>
    <row r="250" spans="1:10" s="16" customFormat="1" ht="15" x14ac:dyDescent="0.25">
      <c r="A250" s="35">
        <v>22</v>
      </c>
      <c r="B250" s="35" t="s">
        <v>230</v>
      </c>
      <c r="C250" s="35">
        <v>230</v>
      </c>
      <c r="D250" s="35">
        <v>62</v>
      </c>
      <c r="E250" s="35">
        <v>73</v>
      </c>
      <c r="F250" s="35">
        <v>95</v>
      </c>
      <c r="H250" s="16" t="str">
        <f t="shared" si="33"/>
        <v>Grade 5 Boys Johnny Bright B</v>
      </c>
      <c r="I250" s="16">
        <f>COUNTIF('Point Totals by Grade-Gender'!A:A, 'Team Points Summary'!H250)</f>
        <v>1</v>
      </c>
      <c r="J250" s="16" t="str">
        <f t="shared" si="34"/>
        <v/>
      </c>
    </row>
    <row r="251" spans="1:10" s="16" customFormat="1" ht="15" x14ac:dyDescent="0.25">
      <c r="A251" s="35">
        <v>23</v>
      </c>
      <c r="B251" s="35" t="s">
        <v>61</v>
      </c>
      <c r="C251" s="35">
        <v>244</v>
      </c>
      <c r="D251" s="35">
        <v>70</v>
      </c>
      <c r="E251" s="35">
        <v>77</v>
      </c>
      <c r="F251" s="35">
        <v>97</v>
      </c>
      <c r="H251" s="16" t="str">
        <f t="shared" si="33"/>
        <v>Grade 5 Boys Earl Buxton A</v>
      </c>
      <c r="I251" s="16">
        <f>COUNTIF('Point Totals by Grade-Gender'!A:A, 'Team Points Summary'!H251)</f>
        <v>1</v>
      </c>
      <c r="J251" s="16" t="str">
        <f t="shared" si="34"/>
        <v/>
      </c>
    </row>
    <row r="252" spans="1:10" s="16" customFormat="1" ht="15" x14ac:dyDescent="0.25">
      <c r="A252" s="35">
        <v>24</v>
      </c>
      <c r="B252" s="35" t="s">
        <v>211</v>
      </c>
      <c r="C252" s="35">
        <v>259</v>
      </c>
      <c r="D252" s="35">
        <v>65</v>
      </c>
      <c r="E252" s="35">
        <v>71</v>
      </c>
      <c r="F252" s="35">
        <v>123</v>
      </c>
      <c r="H252" s="16" t="str">
        <f t="shared" si="33"/>
        <v>Grade 5 Boys Kim Hung A</v>
      </c>
      <c r="I252" s="16">
        <f>COUNTIF('Point Totals by Grade-Gender'!A:A, 'Team Points Summary'!H252)</f>
        <v>1</v>
      </c>
      <c r="J252" s="16" t="str">
        <f t="shared" si="34"/>
        <v/>
      </c>
    </row>
    <row r="253" spans="1:10" s="16" customFormat="1" ht="15" x14ac:dyDescent="0.25">
      <c r="A253" s="35">
        <v>25</v>
      </c>
      <c r="B253" s="35" t="s">
        <v>320</v>
      </c>
      <c r="C253" s="35">
        <v>271</v>
      </c>
      <c r="D253" s="35">
        <v>88</v>
      </c>
      <c r="E253" s="35">
        <v>91</v>
      </c>
      <c r="F253" s="35">
        <v>92</v>
      </c>
      <c r="H253" s="16" t="str">
        <f t="shared" si="33"/>
        <v>Grade 5 Boys Crestwood B</v>
      </c>
      <c r="I253" s="16">
        <f>COUNTIF('Point Totals by Grade-Gender'!A:A, 'Team Points Summary'!H253)</f>
        <v>1</v>
      </c>
      <c r="J253" s="16" t="str">
        <f t="shared" si="34"/>
        <v/>
      </c>
    </row>
    <row r="254" spans="1:10" s="16" customFormat="1" ht="15" x14ac:dyDescent="0.25">
      <c r="A254" s="35">
        <v>26</v>
      </c>
      <c r="B254" s="35" t="s">
        <v>444</v>
      </c>
      <c r="C254" s="35">
        <v>275</v>
      </c>
      <c r="D254" s="35">
        <v>78</v>
      </c>
      <c r="E254" s="35">
        <v>94</v>
      </c>
      <c r="F254" s="35">
        <v>103</v>
      </c>
      <c r="H254" s="16" t="str">
        <f t="shared" si="33"/>
        <v>Grade 5 Boys Donnan B</v>
      </c>
      <c r="I254" s="16">
        <f>COUNTIF('Point Totals by Grade-Gender'!A:A, 'Team Points Summary'!H254)</f>
        <v>1</v>
      </c>
      <c r="J254" s="16" t="str">
        <f t="shared" si="34"/>
        <v/>
      </c>
    </row>
    <row r="255" spans="1:10" s="16" customFormat="1" ht="15" x14ac:dyDescent="0.25">
      <c r="A255" s="35">
        <v>27</v>
      </c>
      <c r="B255" s="35" t="s">
        <v>311</v>
      </c>
      <c r="C255" s="35">
        <v>284</v>
      </c>
      <c r="D255" s="35">
        <v>67</v>
      </c>
      <c r="E255" s="35">
        <v>76</v>
      </c>
      <c r="F255" s="35">
        <v>141</v>
      </c>
      <c r="H255" s="16" t="str">
        <f t="shared" si="33"/>
        <v>Grade 5 Boys Elmwood A</v>
      </c>
      <c r="I255" s="16">
        <f>COUNTIF('Point Totals by Grade-Gender'!A:A, 'Team Points Summary'!H255)</f>
        <v>1</v>
      </c>
      <c r="J255" s="16" t="str">
        <f t="shared" si="34"/>
        <v/>
      </c>
    </row>
    <row r="256" spans="1:10" s="16" customFormat="1" ht="15" x14ac:dyDescent="0.25">
      <c r="A256" s="35">
        <v>28</v>
      </c>
      <c r="B256" s="35" t="s">
        <v>150</v>
      </c>
      <c r="C256" s="35">
        <v>315</v>
      </c>
      <c r="D256" s="35">
        <v>82</v>
      </c>
      <c r="E256" s="35">
        <v>116</v>
      </c>
      <c r="F256" s="35">
        <v>117</v>
      </c>
      <c r="H256" s="16" t="str">
        <f t="shared" si="33"/>
        <v>Grade 5 Boys Holyrood B</v>
      </c>
      <c r="I256" s="16">
        <f>COUNTIF('Point Totals by Grade-Gender'!A:A, 'Team Points Summary'!H256)</f>
        <v>1</v>
      </c>
      <c r="J256" s="16" t="str">
        <f t="shared" si="34"/>
        <v/>
      </c>
    </row>
    <row r="257" spans="1:10" s="16" customFormat="1" ht="15" x14ac:dyDescent="0.25">
      <c r="A257" s="35">
        <v>29</v>
      </c>
      <c r="B257" s="35" t="s">
        <v>59</v>
      </c>
      <c r="C257" s="35">
        <v>325</v>
      </c>
      <c r="D257" s="35">
        <v>80</v>
      </c>
      <c r="E257" s="35">
        <v>114</v>
      </c>
      <c r="F257" s="35">
        <v>131</v>
      </c>
      <c r="H257" s="16" t="str">
        <f t="shared" si="33"/>
        <v>Grade 5 Boys Parkallen B</v>
      </c>
      <c r="I257" s="16">
        <f>COUNTIF('Point Totals by Grade-Gender'!A:A, 'Team Points Summary'!H257)</f>
        <v>1</v>
      </c>
      <c r="J257" s="16" t="str">
        <f t="shared" si="34"/>
        <v/>
      </c>
    </row>
    <row r="258" spans="1:10" s="16" customFormat="1" ht="15" x14ac:dyDescent="0.25">
      <c r="A258" s="35">
        <v>30</v>
      </c>
      <c r="B258" s="35" t="s">
        <v>55</v>
      </c>
      <c r="C258" s="35">
        <v>333</v>
      </c>
      <c r="D258" s="35">
        <v>53</v>
      </c>
      <c r="E258" s="35">
        <v>132</v>
      </c>
      <c r="F258" s="35">
        <v>148</v>
      </c>
      <c r="H258" s="16" t="str">
        <f t="shared" si="33"/>
        <v>Grade 5 Boys George P. Nicholson B</v>
      </c>
      <c r="I258" s="16">
        <f>COUNTIF('Point Totals by Grade-Gender'!A:A, 'Team Points Summary'!H258)</f>
        <v>1</v>
      </c>
      <c r="J258" s="16" t="str">
        <f t="shared" si="34"/>
        <v/>
      </c>
    </row>
    <row r="259" spans="1:10" s="16" customFormat="1" ht="15" x14ac:dyDescent="0.25">
      <c r="A259" s="35">
        <v>31</v>
      </c>
      <c r="B259" s="35" t="s">
        <v>686</v>
      </c>
      <c r="C259" s="35">
        <v>339</v>
      </c>
      <c r="D259" s="35">
        <v>110</v>
      </c>
      <c r="E259" s="35">
        <v>111</v>
      </c>
      <c r="F259" s="35">
        <v>118</v>
      </c>
      <c r="H259" s="16" t="str">
        <f t="shared" si="33"/>
        <v>Grade 5 Boys Constable Daniel Woodall B</v>
      </c>
      <c r="I259" s="16">
        <f>COUNTIF('Point Totals by Grade-Gender'!A:A, 'Team Points Summary'!H259)</f>
        <v>1</v>
      </c>
      <c r="J259" s="16" t="str">
        <f t="shared" si="34"/>
        <v/>
      </c>
    </row>
    <row r="260" spans="1:10" s="16" customFormat="1" ht="15" x14ac:dyDescent="0.25">
      <c r="A260" s="35">
        <v>32</v>
      </c>
      <c r="B260" s="35" t="s">
        <v>224</v>
      </c>
      <c r="C260" s="35">
        <v>348</v>
      </c>
      <c r="D260" s="35">
        <v>105</v>
      </c>
      <c r="E260" s="35">
        <v>115</v>
      </c>
      <c r="F260" s="35">
        <v>128</v>
      </c>
      <c r="H260" s="16" t="str">
        <f t="shared" si="31"/>
        <v>Grade 5 Boys Aurora Charter C</v>
      </c>
      <c r="I260" s="16">
        <f>COUNTIF('Point Totals by Grade-Gender'!A:A, 'Team Points Summary'!H260)</f>
        <v>1</v>
      </c>
      <c r="J260" s="16" t="str">
        <f t="shared" si="32"/>
        <v/>
      </c>
    </row>
    <row r="261" spans="1:10" s="16" customFormat="1" ht="15" x14ac:dyDescent="0.25">
      <c r="A261" s="35">
        <v>33</v>
      </c>
      <c r="B261" s="35" t="s">
        <v>73</v>
      </c>
      <c r="C261" s="35">
        <v>375</v>
      </c>
      <c r="D261" s="35">
        <v>23</v>
      </c>
      <c r="E261" s="35">
        <v>159</v>
      </c>
      <c r="F261" s="35">
        <v>193</v>
      </c>
      <c r="H261" s="16" t="str">
        <f t="shared" si="31"/>
        <v>Grade 5 Boys Forest Heights A</v>
      </c>
      <c r="I261" s="16">
        <f>COUNTIF('Point Totals by Grade-Gender'!A:A, 'Team Points Summary'!H261)</f>
        <v>1</v>
      </c>
      <c r="J261" s="16" t="str">
        <f t="shared" si="32"/>
        <v/>
      </c>
    </row>
    <row r="262" spans="1:10" s="16" customFormat="1" ht="15" x14ac:dyDescent="0.25">
      <c r="A262" s="35">
        <v>34</v>
      </c>
      <c r="B262" s="35" t="s">
        <v>225</v>
      </c>
      <c r="C262" s="35">
        <v>399</v>
      </c>
      <c r="D262" s="35">
        <v>129</v>
      </c>
      <c r="E262" s="35">
        <v>130</v>
      </c>
      <c r="F262" s="35">
        <v>140</v>
      </c>
      <c r="H262" s="16" t="str">
        <f t="shared" si="31"/>
        <v>Grade 5 Boys Aurora Charter D</v>
      </c>
      <c r="I262" s="16">
        <f>COUNTIF('Point Totals by Grade-Gender'!A:A, 'Team Points Summary'!H262)</f>
        <v>1</v>
      </c>
      <c r="J262" s="16" t="str">
        <f t="shared" si="32"/>
        <v/>
      </c>
    </row>
    <row r="263" spans="1:10" s="16" customFormat="1" ht="15" x14ac:dyDescent="0.25">
      <c r="A263" s="35">
        <v>35</v>
      </c>
      <c r="B263" s="35" t="s">
        <v>687</v>
      </c>
      <c r="C263" s="35">
        <v>410</v>
      </c>
      <c r="D263" s="35">
        <v>119</v>
      </c>
      <c r="E263" s="35">
        <v>137</v>
      </c>
      <c r="F263" s="35">
        <v>154</v>
      </c>
      <c r="H263" s="16" t="str">
        <f t="shared" si="31"/>
        <v>Grade 5 Boys Constable Daniel Woodall C</v>
      </c>
      <c r="I263" s="16">
        <f>COUNTIF('Point Totals by Grade-Gender'!A:A, 'Team Points Summary'!H263)</f>
        <v>1</v>
      </c>
      <c r="J263" s="16" t="str">
        <f t="shared" si="32"/>
        <v/>
      </c>
    </row>
    <row r="264" spans="1:10" s="16" customFormat="1" ht="15" x14ac:dyDescent="0.25">
      <c r="A264" s="35">
        <v>36</v>
      </c>
      <c r="B264" s="35" t="s">
        <v>118</v>
      </c>
      <c r="C264" s="35">
        <v>416</v>
      </c>
      <c r="D264" s="35">
        <v>106</v>
      </c>
      <c r="E264" s="35">
        <v>126</v>
      </c>
      <c r="F264" s="35">
        <v>184</v>
      </c>
      <c r="H264" s="16" t="str">
        <f t="shared" si="31"/>
        <v>Grade 5 Boys Callingwood A</v>
      </c>
      <c r="I264" s="16">
        <f>COUNTIF('Point Totals by Grade-Gender'!A:A, 'Team Points Summary'!H264)</f>
        <v>1</v>
      </c>
      <c r="J264" s="16" t="str">
        <f t="shared" si="32"/>
        <v/>
      </c>
    </row>
    <row r="265" spans="1:10" s="16" customFormat="1" ht="15" x14ac:dyDescent="0.25">
      <c r="A265" s="35">
        <v>37</v>
      </c>
      <c r="B265" s="35" t="s">
        <v>151</v>
      </c>
      <c r="C265" s="35">
        <v>427</v>
      </c>
      <c r="D265" s="35">
        <v>121</v>
      </c>
      <c r="E265" s="35">
        <v>145</v>
      </c>
      <c r="F265" s="35">
        <v>161</v>
      </c>
      <c r="H265" s="16" t="str">
        <f t="shared" si="31"/>
        <v>Grade 5 Boys Patricia Heights B</v>
      </c>
      <c r="I265" s="16">
        <f>COUNTIF('Point Totals by Grade-Gender'!A:A, 'Team Points Summary'!H265)</f>
        <v>1</v>
      </c>
      <c r="J265" s="16" t="str">
        <f t="shared" si="32"/>
        <v/>
      </c>
    </row>
    <row r="266" spans="1:10" s="16" customFormat="1" ht="15" x14ac:dyDescent="0.25">
      <c r="A266" s="35">
        <v>38</v>
      </c>
      <c r="B266" s="35" t="s">
        <v>117</v>
      </c>
      <c r="C266" s="35">
        <v>428</v>
      </c>
      <c r="D266" s="35">
        <v>98</v>
      </c>
      <c r="E266" s="35">
        <v>160</v>
      </c>
      <c r="F266" s="35">
        <v>170</v>
      </c>
      <c r="H266" s="16" t="str">
        <f t="shared" si="31"/>
        <v>Grade 5 Boys Meyokumin B</v>
      </c>
      <c r="I266" s="16">
        <f>COUNTIF('Point Totals by Grade-Gender'!A:A, 'Team Points Summary'!H266)</f>
        <v>1</v>
      </c>
      <c r="J266" s="16" t="str">
        <f t="shared" si="32"/>
        <v/>
      </c>
    </row>
    <row r="267" spans="1:10" s="16" customFormat="1" ht="15" x14ac:dyDescent="0.25">
      <c r="A267" s="35">
        <v>39</v>
      </c>
      <c r="B267" s="35" t="s">
        <v>62</v>
      </c>
      <c r="C267" s="35">
        <v>430</v>
      </c>
      <c r="D267" s="35">
        <v>63</v>
      </c>
      <c r="E267" s="35">
        <v>176</v>
      </c>
      <c r="F267" s="35">
        <v>191</v>
      </c>
      <c r="H267" s="16" t="str">
        <f t="shared" si="31"/>
        <v>Grade 5 Boys Menisa A</v>
      </c>
      <c r="I267" s="16">
        <f>COUNTIF('Point Totals by Grade-Gender'!A:A, 'Team Points Summary'!H267)</f>
        <v>1</v>
      </c>
      <c r="J267" s="16" t="str">
        <f t="shared" si="32"/>
        <v/>
      </c>
    </row>
    <row r="268" spans="1:10" s="16" customFormat="1" ht="15" x14ac:dyDescent="0.25">
      <c r="A268" s="35">
        <v>40</v>
      </c>
      <c r="B268" s="35" t="s">
        <v>68</v>
      </c>
      <c r="C268" s="35">
        <v>432</v>
      </c>
      <c r="D268" s="35">
        <v>125</v>
      </c>
      <c r="E268" s="35">
        <v>149</v>
      </c>
      <c r="F268" s="35">
        <v>158</v>
      </c>
      <c r="H268" s="16" t="str">
        <f t="shared" si="30"/>
        <v>Grade 5 Boys Edmonton Khalsa A</v>
      </c>
      <c r="I268" s="16">
        <f>COUNTIF('Point Totals by Grade-Gender'!A:A, 'Team Points Summary'!H268)</f>
        <v>1</v>
      </c>
      <c r="J268" s="16" t="str">
        <f t="shared" si="29"/>
        <v/>
      </c>
    </row>
    <row r="269" spans="1:10" s="16" customFormat="1" ht="15" x14ac:dyDescent="0.25">
      <c r="A269" s="35">
        <v>41</v>
      </c>
      <c r="B269" s="35" t="s">
        <v>152</v>
      </c>
      <c r="C269" s="35">
        <v>432</v>
      </c>
      <c r="D269" s="35">
        <v>136</v>
      </c>
      <c r="E269" s="35">
        <v>143</v>
      </c>
      <c r="F269" s="35">
        <v>153</v>
      </c>
      <c r="H269" s="16" t="str">
        <f t="shared" si="30"/>
        <v>Grade 5 Boys Holyrood C</v>
      </c>
      <c r="I269" s="16">
        <f>COUNTIF('Point Totals by Grade-Gender'!A:A, 'Team Points Summary'!H269)</f>
        <v>1</v>
      </c>
      <c r="J269" s="16" t="str">
        <f t="shared" si="29"/>
        <v/>
      </c>
    </row>
    <row r="270" spans="1:10" s="16" customFormat="1" ht="15" x14ac:dyDescent="0.25">
      <c r="A270" s="35">
        <v>42</v>
      </c>
      <c r="B270" s="35" t="s">
        <v>328</v>
      </c>
      <c r="C270" s="35">
        <v>441</v>
      </c>
      <c r="D270" s="35">
        <v>85</v>
      </c>
      <c r="E270" s="35">
        <v>174</v>
      </c>
      <c r="F270" s="35">
        <v>182</v>
      </c>
      <c r="H270" s="16" t="str">
        <f t="shared" si="30"/>
        <v>Grade 5 Boys MAC Islamic A</v>
      </c>
      <c r="I270" s="16">
        <f>COUNTIF('Point Totals by Grade-Gender'!A:A, 'Team Points Summary'!H270)</f>
        <v>1</v>
      </c>
      <c r="J270" s="16" t="str">
        <f t="shared" si="29"/>
        <v/>
      </c>
    </row>
    <row r="271" spans="1:10" s="16" customFormat="1" ht="15" x14ac:dyDescent="0.25">
      <c r="A271" s="35">
        <v>43</v>
      </c>
      <c r="B271" s="35" t="s">
        <v>226</v>
      </c>
      <c r="C271" s="35">
        <v>442</v>
      </c>
      <c r="D271" s="35">
        <v>144</v>
      </c>
      <c r="E271" s="35">
        <v>147</v>
      </c>
      <c r="F271" s="35">
        <v>151</v>
      </c>
      <c r="H271" s="16" t="str">
        <f t="shared" si="30"/>
        <v>Grade 5 Boys Aurora Charter E</v>
      </c>
      <c r="I271" s="16">
        <f>COUNTIF('Point Totals by Grade-Gender'!A:A, 'Team Points Summary'!H271)</f>
        <v>1</v>
      </c>
      <c r="J271" s="16" t="str">
        <f t="shared" si="29"/>
        <v/>
      </c>
    </row>
    <row r="272" spans="1:10" s="16" customFormat="1" ht="15" x14ac:dyDescent="0.25">
      <c r="A272" s="35">
        <v>44</v>
      </c>
      <c r="B272" s="35" t="s">
        <v>228</v>
      </c>
      <c r="C272" s="35">
        <v>480</v>
      </c>
      <c r="D272" s="35">
        <v>133</v>
      </c>
      <c r="E272" s="35">
        <v>172</v>
      </c>
      <c r="F272" s="35">
        <v>175</v>
      </c>
      <c r="H272" s="16" t="str">
        <f t="shared" ref="H272:H275" si="35">CONCATENATE("Grade 5 Boys ", B272)</f>
        <v>Grade 5 Boys Weinlos A</v>
      </c>
      <c r="I272" s="16">
        <f>COUNTIF('Point Totals by Grade-Gender'!A:A, 'Team Points Summary'!H272)</f>
        <v>1</v>
      </c>
      <c r="J272" s="16" t="str">
        <f t="shared" ref="J272:J275" si="36">IF(I272 = 0, "MISSING", "")</f>
        <v/>
      </c>
    </row>
    <row r="273" spans="1:11" s="16" customFormat="1" ht="15" x14ac:dyDescent="0.25">
      <c r="A273" s="35">
        <v>45</v>
      </c>
      <c r="B273" s="35" t="s">
        <v>232</v>
      </c>
      <c r="C273" s="35">
        <v>483</v>
      </c>
      <c r="D273" s="35">
        <v>157</v>
      </c>
      <c r="E273" s="35">
        <v>162</v>
      </c>
      <c r="F273" s="35">
        <v>164</v>
      </c>
      <c r="H273" s="16" t="str">
        <f t="shared" si="35"/>
        <v>Grade 5 Boys Aurora Charter F</v>
      </c>
      <c r="I273" s="16">
        <f>COUNTIF('Point Totals by Grade-Gender'!A:A, 'Team Points Summary'!H273)</f>
        <v>1</v>
      </c>
      <c r="J273" s="16" t="str">
        <f t="shared" si="36"/>
        <v/>
      </c>
    </row>
    <row r="274" spans="1:11" s="16" customFormat="1" ht="15" x14ac:dyDescent="0.25">
      <c r="A274" s="35">
        <v>46</v>
      </c>
      <c r="B274" s="35" t="s">
        <v>71</v>
      </c>
      <c r="C274" s="35">
        <v>548</v>
      </c>
      <c r="D274" s="35">
        <v>178</v>
      </c>
      <c r="E274" s="35">
        <v>181</v>
      </c>
      <c r="F274" s="35">
        <v>189</v>
      </c>
      <c r="H274" s="16" t="str">
        <f t="shared" si="35"/>
        <v>Grade 5 Boys Edmonton Khalsa B</v>
      </c>
      <c r="I274" s="16">
        <f>COUNTIF('Point Totals by Grade-Gender'!A:A, 'Team Points Summary'!H274)</f>
        <v>1</v>
      </c>
      <c r="J274" s="16" t="str">
        <f t="shared" si="36"/>
        <v/>
      </c>
    </row>
    <row r="275" spans="1:11" s="16" customFormat="1" ht="15" x14ac:dyDescent="0.25">
      <c r="A275" s="35">
        <v>47</v>
      </c>
      <c r="B275" s="35" t="s">
        <v>335</v>
      </c>
      <c r="C275" s="35">
        <v>565</v>
      </c>
      <c r="D275" s="35">
        <v>186</v>
      </c>
      <c r="E275" s="35">
        <v>187</v>
      </c>
      <c r="F275" s="35">
        <v>192</v>
      </c>
      <c r="H275" s="16" t="str">
        <f t="shared" si="35"/>
        <v>Grade 5 Boys MAC Islamic B</v>
      </c>
      <c r="I275" s="16">
        <f>COUNTIF('Point Totals by Grade-Gender'!A:A, 'Team Points Summary'!H275)</f>
        <v>1</v>
      </c>
      <c r="J275" s="16" t="str">
        <f t="shared" si="36"/>
        <v/>
      </c>
    </row>
    <row r="276" spans="1:11" s="16" customFormat="1" x14ac:dyDescent="0.2">
      <c r="C276" s="21">
        <f>SUM(C229:C275)</f>
        <v>12547</v>
      </c>
      <c r="H276" s="1" t="s">
        <v>29</v>
      </c>
      <c r="I276" s="16">
        <f>COUNTIF('Point Totals by Grade-Gender'!A:A, 'Team Points Summary'!H276)</f>
        <v>1</v>
      </c>
      <c r="K276" s="21">
        <f>SUM(C276,C644,C978)</f>
        <v>37219</v>
      </c>
    </row>
    <row r="277" spans="1:11" s="16" customFormat="1" x14ac:dyDescent="0.2">
      <c r="H277" s="1"/>
      <c r="K277" s="21"/>
    </row>
    <row r="278" spans="1:11" s="16" customFormat="1" x14ac:dyDescent="0.2">
      <c r="A278" s="1" t="s">
        <v>416</v>
      </c>
      <c r="K278" s="21"/>
    </row>
    <row r="279" spans="1:11" s="16" customFormat="1" ht="15" x14ac:dyDescent="0.25">
      <c r="A279" s="32">
        <v>1</v>
      </c>
      <c r="B279" s="32" t="s">
        <v>53</v>
      </c>
      <c r="C279" s="32">
        <v>35</v>
      </c>
      <c r="D279" s="32">
        <v>1</v>
      </c>
      <c r="E279" s="32">
        <v>9</v>
      </c>
      <c r="F279" s="32">
        <v>25</v>
      </c>
      <c r="H279" s="16" t="str">
        <f t="shared" ref="H279:H280" si="37">CONCATENATE("Grade 6 Girls ", B279)</f>
        <v>Grade 6 Girls Holyrood A</v>
      </c>
      <c r="I279" s="16">
        <f>COUNTIF('Point Totals by Grade-Gender'!A:A, 'Team Points Summary'!H279)</f>
        <v>1</v>
      </c>
      <c r="J279" s="16" t="str">
        <f t="shared" ref="J279:J280" si="38">IF(I279 = 0, "MISSING", "")</f>
        <v/>
      </c>
    </row>
    <row r="280" spans="1:11" s="16" customFormat="1" ht="15" x14ac:dyDescent="0.25">
      <c r="A280" s="32">
        <v>2</v>
      </c>
      <c r="B280" s="32" t="s">
        <v>49</v>
      </c>
      <c r="C280" s="32">
        <v>46</v>
      </c>
      <c r="D280" s="32">
        <v>12</v>
      </c>
      <c r="E280" s="32">
        <v>15</v>
      </c>
      <c r="F280" s="32">
        <v>19</v>
      </c>
      <c r="H280" s="16" t="str">
        <f t="shared" si="37"/>
        <v>Grade 6 Girls Rio Terrace A</v>
      </c>
      <c r="I280" s="16">
        <f>COUNTIF('Point Totals by Grade-Gender'!A:A, 'Team Points Summary'!H280)</f>
        <v>1</v>
      </c>
      <c r="J280" s="16" t="str">
        <f t="shared" si="38"/>
        <v/>
      </c>
    </row>
    <row r="281" spans="1:11" s="16" customFormat="1" ht="15" x14ac:dyDescent="0.25">
      <c r="A281" s="32">
        <v>3</v>
      </c>
      <c r="B281" s="32" t="s">
        <v>66</v>
      </c>
      <c r="C281" s="32">
        <v>48</v>
      </c>
      <c r="D281" s="32">
        <v>5</v>
      </c>
      <c r="E281" s="32">
        <v>16</v>
      </c>
      <c r="F281" s="32">
        <v>27</v>
      </c>
      <c r="H281" s="16" t="str">
        <f t="shared" ref="H281:H313" si="39">CONCATENATE("Grade 6 Girls ", B281)</f>
        <v>Grade 6 Girls Patricia Heights A</v>
      </c>
      <c r="I281" s="16">
        <f>COUNTIF('Point Totals by Grade-Gender'!A:A, 'Team Points Summary'!H281)</f>
        <v>1</v>
      </c>
      <c r="J281" s="16" t="str">
        <f t="shared" ref="J281:J313" si="40">IF(I281 = 0, "MISSING", "")</f>
        <v/>
      </c>
    </row>
    <row r="282" spans="1:11" s="16" customFormat="1" ht="15" x14ac:dyDescent="0.25">
      <c r="A282" s="32">
        <v>4</v>
      </c>
      <c r="B282" s="32" t="s">
        <v>78</v>
      </c>
      <c r="C282" s="32">
        <v>65</v>
      </c>
      <c r="D282" s="32">
        <v>8</v>
      </c>
      <c r="E282" s="32">
        <v>22</v>
      </c>
      <c r="F282" s="32">
        <v>35</v>
      </c>
      <c r="H282" s="16" t="str">
        <f t="shared" si="39"/>
        <v>Grade 6 Girls Laurier Heights A</v>
      </c>
      <c r="I282" s="16">
        <f>COUNTIF('Point Totals by Grade-Gender'!A:A, 'Team Points Summary'!H282)</f>
        <v>1</v>
      </c>
      <c r="J282" s="16" t="str">
        <f t="shared" si="40"/>
        <v/>
      </c>
    </row>
    <row r="283" spans="1:11" s="16" customFormat="1" ht="15" x14ac:dyDescent="0.25">
      <c r="A283" s="32">
        <v>5</v>
      </c>
      <c r="B283" s="32" t="s">
        <v>61</v>
      </c>
      <c r="C283" s="32">
        <v>66</v>
      </c>
      <c r="D283" s="32">
        <v>3</v>
      </c>
      <c r="E283" s="32">
        <v>29</v>
      </c>
      <c r="F283" s="32">
        <v>34</v>
      </c>
      <c r="H283" s="16" t="str">
        <f t="shared" si="39"/>
        <v>Grade 6 Girls Earl Buxton A</v>
      </c>
      <c r="I283" s="16">
        <f>COUNTIF('Point Totals by Grade-Gender'!A:A, 'Team Points Summary'!H283)</f>
        <v>1</v>
      </c>
      <c r="J283" s="16" t="str">
        <f t="shared" si="40"/>
        <v/>
      </c>
    </row>
    <row r="284" spans="1:11" s="16" customFormat="1" ht="15" x14ac:dyDescent="0.25">
      <c r="A284" s="32">
        <v>6</v>
      </c>
      <c r="B284" s="32" t="s">
        <v>51</v>
      </c>
      <c r="C284" s="32">
        <v>67</v>
      </c>
      <c r="D284" s="32">
        <v>13</v>
      </c>
      <c r="E284" s="32">
        <v>26</v>
      </c>
      <c r="F284" s="32">
        <v>28</v>
      </c>
      <c r="H284" s="16" t="str">
        <f t="shared" ref="H284:H299" si="41">CONCATENATE("Grade 6 Girls ", B284)</f>
        <v>Grade 6 Girls Brander Gardens A</v>
      </c>
      <c r="I284" s="16">
        <f>COUNTIF('Point Totals by Grade-Gender'!A:A, 'Team Points Summary'!H284)</f>
        <v>1</v>
      </c>
      <c r="J284" s="16" t="str">
        <f t="shared" ref="J284:J299" si="42">IF(I284 = 0, "MISSING", "")</f>
        <v/>
      </c>
    </row>
    <row r="285" spans="1:11" s="16" customFormat="1" ht="15" x14ac:dyDescent="0.25">
      <c r="A285" s="32">
        <v>7</v>
      </c>
      <c r="B285" s="32" t="s">
        <v>48</v>
      </c>
      <c r="C285" s="32">
        <v>80</v>
      </c>
      <c r="D285" s="32">
        <v>4</v>
      </c>
      <c r="E285" s="32">
        <v>37</v>
      </c>
      <c r="F285" s="32">
        <v>39</v>
      </c>
      <c r="H285" s="16" t="str">
        <f t="shared" si="41"/>
        <v>Grade 6 Girls Brookside A</v>
      </c>
      <c r="I285" s="16">
        <f>COUNTIF('Point Totals by Grade-Gender'!A:A, 'Team Points Summary'!H285)</f>
        <v>1</v>
      </c>
      <c r="J285" s="16" t="str">
        <f t="shared" si="42"/>
        <v/>
      </c>
    </row>
    <row r="286" spans="1:11" s="16" customFormat="1" ht="15" x14ac:dyDescent="0.25">
      <c r="A286" s="32">
        <v>8</v>
      </c>
      <c r="B286" s="32" t="s">
        <v>237</v>
      </c>
      <c r="C286" s="32">
        <v>81</v>
      </c>
      <c r="D286" s="32">
        <v>11</v>
      </c>
      <c r="E286" s="32">
        <v>30</v>
      </c>
      <c r="F286" s="32">
        <v>40</v>
      </c>
      <c r="H286" s="16" t="str">
        <f t="shared" si="41"/>
        <v>Grade 6 Girls George H. Luck A</v>
      </c>
      <c r="I286" s="16">
        <f>COUNTIF('Point Totals by Grade-Gender'!A:A, 'Team Points Summary'!H286)</f>
        <v>1</v>
      </c>
      <c r="J286" s="16" t="str">
        <f t="shared" si="42"/>
        <v/>
      </c>
    </row>
    <row r="287" spans="1:11" s="16" customFormat="1" ht="15" x14ac:dyDescent="0.25">
      <c r="A287" s="32">
        <v>9</v>
      </c>
      <c r="B287" s="32" t="s">
        <v>83</v>
      </c>
      <c r="C287" s="32">
        <v>86</v>
      </c>
      <c r="D287" s="32">
        <v>2</v>
      </c>
      <c r="E287" s="32">
        <v>36</v>
      </c>
      <c r="F287" s="32">
        <v>48</v>
      </c>
      <c r="H287" s="16" t="str">
        <f t="shared" si="41"/>
        <v>Grade 6 Girls Donnan A</v>
      </c>
      <c r="I287" s="16">
        <f>COUNTIF('Point Totals by Grade-Gender'!A:A, 'Team Points Summary'!H287)</f>
        <v>1</v>
      </c>
      <c r="J287" s="16" t="str">
        <f t="shared" si="42"/>
        <v/>
      </c>
    </row>
    <row r="288" spans="1:11" s="16" customFormat="1" ht="15" x14ac:dyDescent="0.25">
      <c r="A288" s="32">
        <v>10</v>
      </c>
      <c r="B288" s="32" t="s">
        <v>46</v>
      </c>
      <c r="C288" s="32">
        <v>94</v>
      </c>
      <c r="D288" s="32">
        <v>7</v>
      </c>
      <c r="E288" s="32">
        <v>31</v>
      </c>
      <c r="F288" s="32">
        <v>56</v>
      </c>
      <c r="H288" s="16" t="str">
        <f t="shared" si="41"/>
        <v>Grade 6 Girls George P. Nicholson A</v>
      </c>
      <c r="I288" s="16">
        <f>COUNTIF('Point Totals by Grade-Gender'!A:A, 'Team Points Summary'!H288)</f>
        <v>1</v>
      </c>
      <c r="J288" s="16" t="str">
        <f t="shared" si="42"/>
        <v/>
      </c>
    </row>
    <row r="289" spans="1:10" s="16" customFormat="1" ht="15" x14ac:dyDescent="0.25">
      <c r="A289" s="32">
        <v>11</v>
      </c>
      <c r="B289" s="32" t="s">
        <v>73</v>
      </c>
      <c r="C289" s="32">
        <v>100</v>
      </c>
      <c r="D289" s="32">
        <v>17</v>
      </c>
      <c r="E289" s="32">
        <v>23</v>
      </c>
      <c r="F289" s="32">
        <v>60</v>
      </c>
      <c r="H289" s="16" t="str">
        <f t="shared" si="41"/>
        <v>Grade 6 Girls Forest Heights A</v>
      </c>
      <c r="I289" s="16">
        <f>COUNTIF('Point Totals by Grade-Gender'!A:A, 'Team Points Summary'!H289)</f>
        <v>1</v>
      </c>
      <c r="J289" s="16" t="str">
        <f t="shared" si="42"/>
        <v/>
      </c>
    </row>
    <row r="290" spans="1:10" s="16" customFormat="1" ht="15" x14ac:dyDescent="0.25">
      <c r="A290" s="32">
        <v>12</v>
      </c>
      <c r="B290" s="32" t="s">
        <v>45</v>
      </c>
      <c r="C290" s="32">
        <v>130</v>
      </c>
      <c r="D290" s="32">
        <v>24</v>
      </c>
      <c r="E290" s="32">
        <v>32</v>
      </c>
      <c r="F290" s="32">
        <v>74</v>
      </c>
      <c r="H290" s="16" t="str">
        <f t="shared" si="41"/>
        <v>Grade 6 Girls Michael A. Kostek A</v>
      </c>
      <c r="I290" s="16">
        <f>COUNTIF('Point Totals by Grade-Gender'!A:A, 'Team Points Summary'!H290)</f>
        <v>1</v>
      </c>
      <c r="J290" s="16" t="str">
        <f t="shared" si="42"/>
        <v/>
      </c>
    </row>
    <row r="291" spans="1:10" s="16" customFormat="1" ht="15" x14ac:dyDescent="0.25">
      <c r="A291" s="32">
        <v>13</v>
      </c>
      <c r="B291" s="32" t="s">
        <v>50</v>
      </c>
      <c r="C291" s="32">
        <v>153</v>
      </c>
      <c r="D291" s="32">
        <v>49</v>
      </c>
      <c r="E291" s="32">
        <v>50</v>
      </c>
      <c r="F291" s="32">
        <v>54</v>
      </c>
      <c r="H291" s="16" t="str">
        <f t="shared" si="41"/>
        <v>Grade 6 Girls Parkallen A</v>
      </c>
      <c r="I291" s="16">
        <f>COUNTIF('Point Totals by Grade-Gender'!A:A, 'Team Points Summary'!H291)</f>
        <v>1</v>
      </c>
      <c r="J291" s="16" t="str">
        <f t="shared" si="42"/>
        <v/>
      </c>
    </row>
    <row r="292" spans="1:10" s="16" customFormat="1" ht="15" x14ac:dyDescent="0.25">
      <c r="A292" s="32">
        <v>14</v>
      </c>
      <c r="B292" s="32" t="s">
        <v>96</v>
      </c>
      <c r="C292" s="32">
        <v>157</v>
      </c>
      <c r="D292" s="32">
        <v>45</v>
      </c>
      <c r="E292" s="32">
        <v>53</v>
      </c>
      <c r="F292" s="32">
        <v>59</v>
      </c>
      <c r="H292" s="16" t="str">
        <f t="shared" si="41"/>
        <v>Grade 6 Girls Brookside B</v>
      </c>
      <c r="I292" s="16">
        <f>COUNTIF('Point Totals by Grade-Gender'!A:A, 'Team Points Summary'!H292)</f>
        <v>1</v>
      </c>
      <c r="J292" s="16" t="str">
        <f t="shared" si="42"/>
        <v/>
      </c>
    </row>
    <row r="293" spans="1:10" s="16" customFormat="1" ht="15" x14ac:dyDescent="0.25">
      <c r="A293" s="32">
        <v>15</v>
      </c>
      <c r="B293" s="32" t="s">
        <v>60</v>
      </c>
      <c r="C293" s="32">
        <v>157</v>
      </c>
      <c r="D293" s="32">
        <v>41</v>
      </c>
      <c r="E293" s="32">
        <v>51</v>
      </c>
      <c r="F293" s="32">
        <v>65</v>
      </c>
      <c r="H293" s="16" t="str">
        <f t="shared" si="41"/>
        <v>Grade 6 Girls Brander Gardens B</v>
      </c>
      <c r="I293" s="16">
        <f>COUNTIF('Point Totals by Grade-Gender'!A:A, 'Team Points Summary'!H293)</f>
        <v>1</v>
      </c>
      <c r="J293" s="16" t="str">
        <f t="shared" si="42"/>
        <v/>
      </c>
    </row>
    <row r="294" spans="1:10" s="16" customFormat="1" ht="15" x14ac:dyDescent="0.25">
      <c r="A294" s="32">
        <v>16</v>
      </c>
      <c r="B294" s="32" t="s">
        <v>210</v>
      </c>
      <c r="C294" s="32">
        <v>174</v>
      </c>
      <c r="D294" s="32">
        <v>6</v>
      </c>
      <c r="E294" s="32">
        <v>57</v>
      </c>
      <c r="F294" s="32">
        <v>111</v>
      </c>
      <c r="H294" s="16" t="str">
        <f t="shared" si="41"/>
        <v>Grade 6 Girls David Thomas King A</v>
      </c>
      <c r="I294" s="16">
        <f>COUNTIF('Point Totals by Grade-Gender'!A:A, 'Team Points Summary'!H294)</f>
        <v>1</v>
      </c>
      <c r="J294" s="16" t="str">
        <f t="shared" si="42"/>
        <v/>
      </c>
    </row>
    <row r="295" spans="1:10" s="16" customFormat="1" ht="15" x14ac:dyDescent="0.25">
      <c r="A295" s="32">
        <v>17</v>
      </c>
      <c r="B295" s="32" t="s">
        <v>150</v>
      </c>
      <c r="C295" s="32">
        <v>182</v>
      </c>
      <c r="D295" s="32">
        <v>43</v>
      </c>
      <c r="E295" s="32">
        <v>46</v>
      </c>
      <c r="F295" s="32">
        <v>93</v>
      </c>
      <c r="H295" s="16" t="str">
        <f t="shared" si="41"/>
        <v>Grade 6 Girls Holyrood B</v>
      </c>
      <c r="I295" s="16">
        <f>COUNTIF('Point Totals by Grade-Gender'!A:A, 'Team Points Summary'!H295)</f>
        <v>1</v>
      </c>
      <c r="J295" s="16" t="str">
        <f t="shared" si="42"/>
        <v/>
      </c>
    </row>
    <row r="296" spans="1:10" s="16" customFormat="1" ht="15" x14ac:dyDescent="0.25">
      <c r="A296" s="32">
        <v>18</v>
      </c>
      <c r="B296" s="32" t="s">
        <v>317</v>
      </c>
      <c r="C296" s="32">
        <v>182</v>
      </c>
      <c r="D296" s="32">
        <v>42</v>
      </c>
      <c r="E296" s="32">
        <v>44</v>
      </c>
      <c r="F296" s="32">
        <v>96</v>
      </c>
      <c r="H296" s="16" t="str">
        <f t="shared" si="41"/>
        <v>Grade 6 Girls Crestwood A</v>
      </c>
      <c r="I296" s="16">
        <f>COUNTIF('Point Totals by Grade-Gender'!A:A, 'Team Points Summary'!H296)</f>
        <v>1</v>
      </c>
      <c r="J296" s="16" t="str">
        <f t="shared" si="42"/>
        <v/>
      </c>
    </row>
    <row r="297" spans="1:10" s="16" customFormat="1" ht="15" x14ac:dyDescent="0.25">
      <c r="A297" s="32">
        <v>19</v>
      </c>
      <c r="B297" s="32" t="s">
        <v>209</v>
      </c>
      <c r="C297" s="32">
        <v>195</v>
      </c>
      <c r="D297" s="32">
        <v>20</v>
      </c>
      <c r="E297" s="32">
        <v>86</v>
      </c>
      <c r="F297" s="32">
        <v>89</v>
      </c>
      <c r="H297" s="16" t="str">
        <f t="shared" si="41"/>
        <v>Grade 6 Girls Westglen A</v>
      </c>
      <c r="I297" s="16">
        <f>COUNTIF('Point Totals by Grade-Gender'!A:A, 'Team Points Summary'!H297)</f>
        <v>1</v>
      </c>
      <c r="J297" s="16" t="str">
        <f t="shared" si="42"/>
        <v/>
      </c>
    </row>
    <row r="298" spans="1:10" s="16" customFormat="1" ht="15" x14ac:dyDescent="0.25">
      <c r="A298" s="32">
        <v>20</v>
      </c>
      <c r="B298" s="32" t="s">
        <v>47</v>
      </c>
      <c r="C298" s="32">
        <v>204</v>
      </c>
      <c r="D298" s="32">
        <v>47</v>
      </c>
      <c r="E298" s="32">
        <v>78</v>
      </c>
      <c r="F298" s="32">
        <v>79</v>
      </c>
      <c r="H298" s="16" t="str">
        <f t="shared" si="41"/>
        <v>Grade 6 Girls Windsor Park A</v>
      </c>
      <c r="I298" s="16">
        <f>COUNTIF('Point Totals by Grade-Gender'!A:A, 'Team Points Summary'!H298)</f>
        <v>1</v>
      </c>
      <c r="J298" s="16" t="str">
        <f t="shared" si="42"/>
        <v/>
      </c>
    </row>
    <row r="299" spans="1:10" s="16" customFormat="1" ht="15" x14ac:dyDescent="0.25">
      <c r="A299" s="32">
        <v>21</v>
      </c>
      <c r="B299" s="32" t="s">
        <v>327</v>
      </c>
      <c r="C299" s="32">
        <v>204</v>
      </c>
      <c r="D299" s="32">
        <v>38</v>
      </c>
      <c r="E299" s="32">
        <v>69</v>
      </c>
      <c r="F299" s="32">
        <v>97</v>
      </c>
      <c r="H299" s="16" t="str">
        <f t="shared" si="41"/>
        <v>Grade 6 Girls Lynnwood A</v>
      </c>
      <c r="I299" s="16">
        <f>COUNTIF('Point Totals by Grade-Gender'!A:A, 'Team Points Summary'!H299)</f>
        <v>1</v>
      </c>
      <c r="J299" s="16" t="str">
        <f t="shared" si="42"/>
        <v/>
      </c>
    </row>
    <row r="300" spans="1:10" s="16" customFormat="1" ht="15" x14ac:dyDescent="0.25">
      <c r="A300" s="32">
        <v>22</v>
      </c>
      <c r="B300" s="32" t="s">
        <v>67</v>
      </c>
      <c r="C300" s="32">
        <v>215</v>
      </c>
      <c r="D300" s="32">
        <v>64</v>
      </c>
      <c r="E300" s="32">
        <v>66</v>
      </c>
      <c r="F300" s="32">
        <v>85</v>
      </c>
      <c r="H300" s="16" t="str">
        <f t="shared" ref="H300:H309" si="43">CONCATENATE("Grade 6 Girls ", B300)</f>
        <v>Grade 6 Girls Centennial A</v>
      </c>
      <c r="I300" s="16">
        <f>COUNTIF('Point Totals by Grade-Gender'!A:A, 'Team Points Summary'!H300)</f>
        <v>1</v>
      </c>
      <c r="J300" s="16" t="str">
        <f t="shared" ref="J300:J309" si="44">IF(I300 = 0, "MISSING", "")</f>
        <v/>
      </c>
    </row>
    <row r="301" spans="1:10" s="16" customFormat="1" ht="15" x14ac:dyDescent="0.25">
      <c r="A301" s="32">
        <v>23</v>
      </c>
      <c r="B301" s="32" t="s">
        <v>59</v>
      </c>
      <c r="C301" s="32">
        <v>227</v>
      </c>
      <c r="D301" s="32">
        <v>71</v>
      </c>
      <c r="E301" s="32">
        <v>76</v>
      </c>
      <c r="F301" s="32">
        <v>80</v>
      </c>
      <c r="H301" s="16" t="str">
        <f t="shared" si="43"/>
        <v>Grade 6 Girls Parkallen B</v>
      </c>
      <c r="I301" s="16">
        <f>COUNTIF('Point Totals by Grade-Gender'!A:A, 'Team Points Summary'!H301)</f>
        <v>1</v>
      </c>
      <c r="J301" s="16" t="str">
        <f t="shared" si="44"/>
        <v/>
      </c>
    </row>
    <row r="302" spans="1:10" s="16" customFormat="1" ht="15" x14ac:dyDescent="0.25">
      <c r="A302" s="32">
        <v>24</v>
      </c>
      <c r="B302" s="32" t="s">
        <v>84</v>
      </c>
      <c r="C302" s="32">
        <v>238</v>
      </c>
      <c r="D302" s="32">
        <v>67</v>
      </c>
      <c r="E302" s="32">
        <v>72</v>
      </c>
      <c r="F302" s="32">
        <v>99</v>
      </c>
      <c r="H302" s="16" t="str">
        <f t="shared" si="43"/>
        <v>Grade 6 Girls Brander Gardens C</v>
      </c>
      <c r="I302" s="16">
        <f>COUNTIF('Point Totals by Grade-Gender'!A:A, 'Team Points Summary'!H302)</f>
        <v>1</v>
      </c>
      <c r="J302" s="16" t="str">
        <f t="shared" si="44"/>
        <v/>
      </c>
    </row>
    <row r="303" spans="1:10" s="16" customFormat="1" ht="15" x14ac:dyDescent="0.25">
      <c r="A303" s="32">
        <v>25</v>
      </c>
      <c r="B303" s="32" t="s">
        <v>65</v>
      </c>
      <c r="C303" s="32">
        <v>252</v>
      </c>
      <c r="D303" s="32">
        <v>68</v>
      </c>
      <c r="E303" s="32">
        <v>81</v>
      </c>
      <c r="F303" s="32">
        <v>103</v>
      </c>
      <c r="H303" s="16" t="str">
        <f t="shared" si="43"/>
        <v>Grade 6 Girls Earl Buxton B</v>
      </c>
      <c r="I303" s="16">
        <f>COUNTIF('Point Totals by Grade-Gender'!A:A, 'Team Points Summary'!H303)</f>
        <v>1</v>
      </c>
      <c r="J303" s="16" t="str">
        <f t="shared" si="44"/>
        <v/>
      </c>
    </row>
    <row r="304" spans="1:10" s="16" customFormat="1" ht="15" x14ac:dyDescent="0.25">
      <c r="A304" s="32">
        <v>26</v>
      </c>
      <c r="B304" s="32" t="s">
        <v>52</v>
      </c>
      <c r="C304" s="32">
        <v>255</v>
      </c>
      <c r="D304" s="32">
        <v>83</v>
      </c>
      <c r="E304" s="32">
        <v>84</v>
      </c>
      <c r="F304" s="32">
        <v>88</v>
      </c>
      <c r="H304" s="16" t="str">
        <f t="shared" si="43"/>
        <v>Grade 6 Girls Windsor Park B</v>
      </c>
      <c r="I304" s="16">
        <f>COUNTIF('Point Totals by Grade-Gender'!A:A, 'Team Points Summary'!H304)</f>
        <v>1</v>
      </c>
      <c r="J304" s="16" t="str">
        <f t="shared" si="44"/>
        <v/>
      </c>
    </row>
    <row r="305" spans="1:11" s="16" customFormat="1" ht="15" x14ac:dyDescent="0.25">
      <c r="A305" s="32">
        <v>27</v>
      </c>
      <c r="B305" s="32" t="s">
        <v>62</v>
      </c>
      <c r="C305" s="32">
        <v>269</v>
      </c>
      <c r="D305" s="32">
        <v>70</v>
      </c>
      <c r="E305" s="32">
        <v>98</v>
      </c>
      <c r="F305" s="32">
        <v>101</v>
      </c>
      <c r="H305" s="16" t="str">
        <f t="shared" si="43"/>
        <v>Grade 6 Girls Menisa A</v>
      </c>
      <c r="I305" s="16">
        <f>COUNTIF('Point Totals by Grade-Gender'!A:A, 'Team Points Summary'!H305)</f>
        <v>1</v>
      </c>
      <c r="J305" s="16" t="str">
        <f t="shared" si="44"/>
        <v/>
      </c>
    </row>
    <row r="306" spans="1:11" s="16" customFormat="1" ht="15" x14ac:dyDescent="0.25">
      <c r="A306" s="32">
        <v>28</v>
      </c>
      <c r="B306" s="32" t="s">
        <v>212</v>
      </c>
      <c r="C306" s="32">
        <v>295</v>
      </c>
      <c r="D306" s="32">
        <v>90</v>
      </c>
      <c r="E306" s="32">
        <v>92</v>
      </c>
      <c r="F306" s="32">
        <v>113</v>
      </c>
      <c r="H306" s="16" t="str">
        <f t="shared" si="43"/>
        <v>Grade 6 Girls Westglen B</v>
      </c>
      <c r="I306" s="16">
        <f>COUNTIF('Point Totals by Grade-Gender'!A:A, 'Team Points Summary'!H306)</f>
        <v>1</v>
      </c>
      <c r="J306" s="16" t="str">
        <f t="shared" si="44"/>
        <v/>
      </c>
    </row>
    <row r="307" spans="1:11" s="16" customFormat="1" ht="15" x14ac:dyDescent="0.25">
      <c r="A307" s="32">
        <v>29</v>
      </c>
      <c r="B307" s="32" t="s">
        <v>68</v>
      </c>
      <c r="C307" s="32">
        <v>301</v>
      </c>
      <c r="D307" s="32">
        <v>62</v>
      </c>
      <c r="E307" s="32">
        <v>119</v>
      </c>
      <c r="F307" s="32">
        <v>120</v>
      </c>
      <c r="H307" s="16" t="str">
        <f t="shared" si="43"/>
        <v>Grade 6 Girls Edmonton Khalsa A</v>
      </c>
      <c r="I307" s="16">
        <f>COUNTIF('Point Totals by Grade-Gender'!A:A, 'Team Points Summary'!H307)</f>
        <v>1</v>
      </c>
      <c r="J307" s="16" t="str">
        <f t="shared" si="44"/>
        <v/>
      </c>
    </row>
    <row r="308" spans="1:11" s="16" customFormat="1" ht="15" x14ac:dyDescent="0.25">
      <c r="A308" s="32">
        <v>30</v>
      </c>
      <c r="B308" s="32" t="s">
        <v>437</v>
      </c>
      <c r="C308" s="32">
        <v>305</v>
      </c>
      <c r="D308" s="32">
        <v>75</v>
      </c>
      <c r="E308" s="32">
        <v>112</v>
      </c>
      <c r="F308" s="32">
        <v>118</v>
      </c>
      <c r="H308" s="16" t="str">
        <f t="shared" si="43"/>
        <v>Grade 6 Girls Virginia Park A</v>
      </c>
      <c r="I308" s="16">
        <f>COUNTIF('Point Totals by Grade-Gender'!A:A, 'Team Points Summary'!H308)</f>
        <v>1</v>
      </c>
      <c r="J308" s="16" t="str">
        <f t="shared" si="44"/>
        <v/>
      </c>
    </row>
    <row r="309" spans="1:11" s="16" customFormat="1" ht="15" x14ac:dyDescent="0.25">
      <c r="A309" s="32">
        <v>31</v>
      </c>
      <c r="B309" s="32" t="s">
        <v>222</v>
      </c>
      <c r="C309" s="32">
        <v>319</v>
      </c>
      <c r="D309" s="32">
        <v>91</v>
      </c>
      <c r="E309" s="32">
        <v>107</v>
      </c>
      <c r="F309" s="32">
        <v>121</v>
      </c>
      <c r="H309" s="16" t="str">
        <f t="shared" si="43"/>
        <v>Grade 6 Girls Aurora Charter A</v>
      </c>
      <c r="I309" s="16">
        <f>COUNTIF('Point Totals by Grade-Gender'!A:A, 'Team Points Summary'!H309)</f>
        <v>1</v>
      </c>
      <c r="J309" s="16" t="str">
        <f t="shared" si="44"/>
        <v/>
      </c>
    </row>
    <row r="310" spans="1:11" s="16" customFormat="1" ht="15" x14ac:dyDescent="0.25">
      <c r="A310" s="32">
        <v>32</v>
      </c>
      <c r="B310" s="32" t="s">
        <v>311</v>
      </c>
      <c r="C310" s="32">
        <v>345</v>
      </c>
      <c r="D310" s="32">
        <v>63</v>
      </c>
      <c r="E310" s="32">
        <v>125</v>
      </c>
      <c r="F310" s="32">
        <v>157</v>
      </c>
      <c r="H310" s="16" t="str">
        <f t="shared" si="39"/>
        <v>Grade 6 Girls Elmwood A</v>
      </c>
      <c r="I310" s="16">
        <f>COUNTIF('Point Totals by Grade-Gender'!A:A, 'Team Points Summary'!H310)</f>
        <v>1</v>
      </c>
      <c r="J310" s="16" t="str">
        <f t="shared" si="40"/>
        <v/>
      </c>
    </row>
    <row r="311" spans="1:11" s="16" customFormat="1" ht="15" x14ac:dyDescent="0.25">
      <c r="A311" s="32">
        <v>33</v>
      </c>
      <c r="B311" s="32" t="s">
        <v>233</v>
      </c>
      <c r="C311" s="32">
        <v>360</v>
      </c>
      <c r="D311" s="32">
        <v>106</v>
      </c>
      <c r="E311" s="32">
        <v>124</v>
      </c>
      <c r="F311" s="32">
        <v>130</v>
      </c>
      <c r="H311" s="16" t="str">
        <f t="shared" si="39"/>
        <v>Grade 6 Girls Homesteader A</v>
      </c>
      <c r="I311" s="16">
        <f>COUNTIF('Point Totals by Grade-Gender'!A:A, 'Team Points Summary'!H311)</f>
        <v>1</v>
      </c>
      <c r="J311" s="16" t="str">
        <f t="shared" si="40"/>
        <v/>
      </c>
    </row>
    <row r="312" spans="1:11" s="16" customFormat="1" ht="15" x14ac:dyDescent="0.25">
      <c r="A312" s="32">
        <v>34</v>
      </c>
      <c r="B312" s="32" t="s">
        <v>91</v>
      </c>
      <c r="C312" s="32">
        <v>362</v>
      </c>
      <c r="D312" s="32">
        <v>116</v>
      </c>
      <c r="E312" s="32">
        <v>117</v>
      </c>
      <c r="F312" s="32">
        <v>129</v>
      </c>
      <c r="H312" s="16" t="str">
        <f t="shared" si="39"/>
        <v>Grade 6 Girls Meyokumin A</v>
      </c>
      <c r="I312" s="16">
        <f>COUNTIF('Point Totals by Grade-Gender'!A:A, 'Team Points Summary'!H312)</f>
        <v>1</v>
      </c>
      <c r="J312" s="16" t="str">
        <f t="shared" si="40"/>
        <v/>
      </c>
    </row>
    <row r="313" spans="1:11" s="16" customFormat="1" ht="15" x14ac:dyDescent="0.25">
      <c r="A313" s="32">
        <v>35</v>
      </c>
      <c r="B313" s="32" t="s">
        <v>117</v>
      </c>
      <c r="C313" s="32">
        <v>404</v>
      </c>
      <c r="D313" s="32">
        <v>132</v>
      </c>
      <c r="E313" s="32">
        <v>134</v>
      </c>
      <c r="F313" s="32">
        <v>138</v>
      </c>
      <c r="H313" s="16" t="str">
        <f t="shared" si="39"/>
        <v>Grade 6 Girls Meyokumin B</v>
      </c>
      <c r="I313" s="16">
        <f>COUNTIF('Point Totals by Grade-Gender'!A:A, 'Team Points Summary'!H313)</f>
        <v>1</v>
      </c>
      <c r="J313" s="16" t="str">
        <f t="shared" si="40"/>
        <v/>
      </c>
    </row>
    <row r="314" spans="1:11" s="16" customFormat="1" ht="15" x14ac:dyDescent="0.25">
      <c r="A314" s="32">
        <v>36</v>
      </c>
      <c r="B314" s="32" t="s">
        <v>80</v>
      </c>
      <c r="C314" s="32">
        <v>429</v>
      </c>
      <c r="D314" s="32">
        <v>122</v>
      </c>
      <c r="E314" s="32">
        <v>153</v>
      </c>
      <c r="F314" s="32">
        <v>154</v>
      </c>
      <c r="H314" s="16" t="str">
        <f t="shared" ref="H314:H318" si="45">CONCATENATE("Grade 6 Girls ", B314)</f>
        <v>Grade 6 Girls Menisa B</v>
      </c>
      <c r="I314" s="16">
        <f>COUNTIF('Point Totals by Grade-Gender'!A:A, 'Team Points Summary'!H314)</f>
        <v>1</v>
      </c>
      <c r="J314" s="16" t="str">
        <f t="shared" ref="J314:J318" si="46">IF(I314 = 0, "MISSING", "")</f>
        <v/>
      </c>
    </row>
    <row r="315" spans="1:11" s="16" customFormat="1" ht="15" x14ac:dyDescent="0.25">
      <c r="A315" s="32">
        <v>37</v>
      </c>
      <c r="B315" s="32" t="s">
        <v>71</v>
      </c>
      <c r="C315" s="32">
        <v>432</v>
      </c>
      <c r="D315" s="32">
        <v>123</v>
      </c>
      <c r="E315" s="32">
        <v>146</v>
      </c>
      <c r="F315" s="32">
        <v>163</v>
      </c>
      <c r="H315" s="16" t="str">
        <f t="shared" si="45"/>
        <v>Grade 6 Girls Edmonton Khalsa B</v>
      </c>
      <c r="I315" s="16">
        <f>COUNTIF('Point Totals by Grade-Gender'!A:A, 'Team Points Summary'!H315)</f>
        <v>1</v>
      </c>
      <c r="J315" s="16" t="str">
        <f t="shared" si="46"/>
        <v/>
      </c>
    </row>
    <row r="316" spans="1:11" s="16" customFormat="1" ht="15" x14ac:dyDescent="0.25">
      <c r="A316" s="32">
        <v>38</v>
      </c>
      <c r="B316" s="32" t="s">
        <v>119</v>
      </c>
      <c r="C316" s="32">
        <v>458</v>
      </c>
      <c r="D316" s="32">
        <v>144</v>
      </c>
      <c r="E316" s="32">
        <v>156</v>
      </c>
      <c r="F316" s="32">
        <v>158</v>
      </c>
      <c r="H316" s="16" t="str">
        <f t="shared" si="45"/>
        <v>Grade 6 Girls Meyokumin C</v>
      </c>
      <c r="I316" s="16">
        <f>COUNTIF('Point Totals by Grade-Gender'!A:A, 'Team Points Summary'!H316)</f>
        <v>1</v>
      </c>
      <c r="J316" s="16" t="str">
        <f t="shared" si="46"/>
        <v/>
      </c>
    </row>
    <row r="317" spans="1:11" s="16" customFormat="1" ht="15" x14ac:dyDescent="0.25">
      <c r="A317" s="32">
        <v>39</v>
      </c>
      <c r="B317" s="32" t="s">
        <v>160</v>
      </c>
      <c r="C317" s="32">
        <v>486</v>
      </c>
      <c r="D317" s="32">
        <v>160</v>
      </c>
      <c r="E317" s="32">
        <v>161</v>
      </c>
      <c r="F317" s="32">
        <v>165</v>
      </c>
      <c r="H317" s="16" t="str">
        <f t="shared" si="45"/>
        <v>Grade 6 Girls Menisa C</v>
      </c>
      <c r="I317" s="16">
        <f>COUNTIF('Point Totals by Grade-Gender'!A:A, 'Team Points Summary'!H317)</f>
        <v>1</v>
      </c>
      <c r="J317" s="16" t="str">
        <f t="shared" si="46"/>
        <v/>
      </c>
    </row>
    <row r="318" spans="1:11" s="16" customFormat="1" ht="15" x14ac:dyDescent="0.25">
      <c r="A318" s="32">
        <v>40</v>
      </c>
      <c r="B318" s="32" t="s">
        <v>223</v>
      </c>
      <c r="C318" s="32">
        <v>502</v>
      </c>
      <c r="D318" s="32">
        <v>166</v>
      </c>
      <c r="E318" s="32">
        <v>167</v>
      </c>
      <c r="F318" s="32">
        <v>169</v>
      </c>
      <c r="H318" s="16" t="str">
        <f t="shared" si="45"/>
        <v>Grade 6 Girls Aurora Charter B</v>
      </c>
      <c r="I318" s="16">
        <f>COUNTIF('Point Totals by Grade-Gender'!A:A, 'Team Points Summary'!H318)</f>
        <v>1</v>
      </c>
      <c r="J318" s="16" t="str">
        <f t="shared" si="46"/>
        <v/>
      </c>
    </row>
    <row r="319" spans="1:11" s="16" customFormat="1" x14ac:dyDescent="0.2">
      <c r="C319" s="21">
        <f>SUM(C279:C318)</f>
        <v>8960</v>
      </c>
      <c r="H319" s="1" t="s">
        <v>30</v>
      </c>
      <c r="I319" s="16">
        <f>COUNTIF('Point Totals by Grade-Gender'!A:A, 'Team Points Summary'!H319)</f>
        <v>1</v>
      </c>
      <c r="K319" s="21">
        <f>SUM(C319,C696,C1021)</f>
        <v>31145</v>
      </c>
    </row>
    <row r="320" spans="1:11" s="16" customFormat="1" x14ac:dyDescent="0.2">
      <c r="H320" s="1"/>
      <c r="K320" s="21"/>
    </row>
    <row r="321" spans="1:11" s="16" customFormat="1" x14ac:dyDescent="0.2">
      <c r="A321" s="1" t="s">
        <v>417</v>
      </c>
      <c r="K321" s="21"/>
    </row>
    <row r="322" spans="1:11" s="16" customFormat="1" ht="15" x14ac:dyDescent="0.25">
      <c r="A322" s="33">
        <v>1</v>
      </c>
      <c r="B322" s="33" t="s">
        <v>227</v>
      </c>
      <c r="C322" s="33">
        <v>55</v>
      </c>
      <c r="D322" s="33">
        <v>5</v>
      </c>
      <c r="E322" s="33">
        <v>21</v>
      </c>
      <c r="F322" s="33">
        <v>29</v>
      </c>
      <c r="H322" s="16" t="str">
        <f t="shared" ref="H322:H331" si="47">CONCATENATE("Grade 6 Boys ", B322)</f>
        <v>Grade 6 Boys Johnny Bright A</v>
      </c>
      <c r="I322" s="16">
        <f>COUNTIF('Point Totals by Grade-Gender'!A:A, 'Team Points Summary'!H322)</f>
        <v>1</v>
      </c>
      <c r="J322" s="16" t="str">
        <f t="shared" ref="J322:J331" si="48">IF(I322 = 0, "MISSING", "")</f>
        <v/>
      </c>
    </row>
    <row r="323" spans="1:11" s="16" customFormat="1" ht="15" x14ac:dyDescent="0.25">
      <c r="A323" s="33">
        <v>2</v>
      </c>
      <c r="B323" s="33" t="s">
        <v>78</v>
      </c>
      <c r="C323" s="33">
        <v>60</v>
      </c>
      <c r="D323" s="33">
        <v>16</v>
      </c>
      <c r="E323" s="33">
        <v>18</v>
      </c>
      <c r="F323" s="33">
        <v>26</v>
      </c>
      <c r="H323" s="16" t="str">
        <f t="shared" si="47"/>
        <v>Grade 6 Boys Laurier Heights A</v>
      </c>
      <c r="I323" s="16">
        <f>COUNTIF('Point Totals by Grade-Gender'!A:A, 'Team Points Summary'!H323)</f>
        <v>1</v>
      </c>
      <c r="J323" s="16" t="str">
        <f t="shared" si="48"/>
        <v/>
      </c>
    </row>
    <row r="324" spans="1:11" s="16" customFormat="1" ht="15" x14ac:dyDescent="0.25">
      <c r="A324" s="33">
        <v>3</v>
      </c>
      <c r="B324" s="33" t="s">
        <v>61</v>
      </c>
      <c r="C324" s="33">
        <v>60</v>
      </c>
      <c r="D324" s="33">
        <v>8</v>
      </c>
      <c r="E324" s="33">
        <v>17</v>
      </c>
      <c r="F324" s="33">
        <v>35</v>
      </c>
      <c r="H324" s="16" t="str">
        <f t="shared" si="47"/>
        <v>Grade 6 Boys Earl Buxton A</v>
      </c>
      <c r="I324" s="16">
        <f>COUNTIF('Point Totals by Grade-Gender'!A:A, 'Team Points Summary'!H324)</f>
        <v>1</v>
      </c>
      <c r="J324" s="16" t="str">
        <f t="shared" si="48"/>
        <v/>
      </c>
    </row>
    <row r="325" spans="1:11" s="16" customFormat="1" ht="15" x14ac:dyDescent="0.25">
      <c r="A325" s="33">
        <v>4</v>
      </c>
      <c r="B325" s="33" t="s">
        <v>437</v>
      </c>
      <c r="C325" s="33">
        <v>74</v>
      </c>
      <c r="D325" s="33">
        <v>2</v>
      </c>
      <c r="E325" s="33">
        <v>3</v>
      </c>
      <c r="F325" s="33">
        <v>69</v>
      </c>
      <c r="H325" s="16" t="str">
        <f t="shared" si="47"/>
        <v>Grade 6 Boys Virginia Park A</v>
      </c>
      <c r="I325" s="16">
        <f>COUNTIF('Point Totals by Grade-Gender'!A:A, 'Team Points Summary'!H325)</f>
        <v>1</v>
      </c>
      <c r="J325" s="16" t="str">
        <f t="shared" si="48"/>
        <v/>
      </c>
    </row>
    <row r="326" spans="1:11" s="16" customFormat="1" ht="15" x14ac:dyDescent="0.25">
      <c r="A326" s="33">
        <v>5</v>
      </c>
      <c r="B326" s="33" t="s">
        <v>51</v>
      </c>
      <c r="C326" s="33">
        <v>85</v>
      </c>
      <c r="D326" s="33">
        <v>4</v>
      </c>
      <c r="E326" s="33">
        <v>36</v>
      </c>
      <c r="F326" s="33">
        <v>45</v>
      </c>
      <c r="H326" s="16" t="str">
        <f t="shared" si="47"/>
        <v>Grade 6 Boys Brander Gardens A</v>
      </c>
      <c r="I326" s="16">
        <f>COUNTIF('Point Totals by Grade-Gender'!A:A, 'Team Points Summary'!H326)</f>
        <v>1</v>
      </c>
      <c r="J326" s="16" t="str">
        <f t="shared" si="48"/>
        <v/>
      </c>
    </row>
    <row r="327" spans="1:11" s="16" customFormat="1" ht="15" x14ac:dyDescent="0.25">
      <c r="A327" s="33">
        <v>6</v>
      </c>
      <c r="B327" s="33" t="s">
        <v>97</v>
      </c>
      <c r="C327" s="33">
        <v>97</v>
      </c>
      <c r="D327" s="33">
        <v>25</v>
      </c>
      <c r="E327" s="33">
        <v>28</v>
      </c>
      <c r="F327" s="33">
        <v>44</v>
      </c>
      <c r="H327" s="16" t="str">
        <f t="shared" si="47"/>
        <v>Grade 6 Boys Mill Creek A</v>
      </c>
      <c r="I327" s="16">
        <f>COUNTIF('Point Totals by Grade-Gender'!A:A, 'Team Points Summary'!H327)</f>
        <v>1</v>
      </c>
      <c r="J327" s="16" t="str">
        <f t="shared" si="48"/>
        <v/>
      </c>
    </row>
    <row r="328" spans="1:11" s="16" customFormat="1" ht="15" x14ac:dyDescent="0.25">
      <c r="A328" s="33">
        <v>7</v>
      </c>
      <c r="B328" s="33" t="s">
        <v>83</v>
      </c>
      <c r="C328" s="33">
        <v>102</v>
      </c>
      <c r="D328" s="33">
        <v>13</v>
      </c>
      <c r="E328" s="33">
        <v>27</v>
      </c>
      <c r="F328" s="33">
        <v>62</v>
      </c>
      <c r="H328" s="16" t="str">
        <f t="shared" si="47"/>
        <v>Grade 6 Boys Donnan A</v>
      </c>
      <c r="I328" s="16">
        <f>COUNTIF('Point Totals by Grade-Gender'!A:A, 'Team Points Summary'!H328)</f>
        <v>1</v>
      </c>
      <c r="J328" s="16" t="str">
        <f t="shared" si="48"/>
        <v/>
      </c>
    </row>
    <row r="329" spans="1:11" s="16" customFormat="1" ht="15" x14ac:dyDescent="0.25">
      <c r="A329" s="33">
        <v>8</v>
      </c>
      <c r="B329" s="33" t="s">
        <v>47</v>
      </c>
      <c r="C329" s="33">
        <v>102</v>
      </c>
      <c r="D329" s="33">
        <v>22</v>
      </c>
      <c r="E329" s="33">
        <v>30</v>
      </c>
      <c r="F329" s="33">
        <v>50</v>
      </c>
      <c r="H329" s="16" t="str">
        <f t="shared" si="47"/>
        <v>Grade 6 Boys Windsor Park A</v>
      </c>
      <c r="I329" s="16">
        <f>COUNTIF('Point Totals by Grade-Gender'!A:A, 'Team Points Summary'!H329)</f>
        <v>1</v>
      </c>
      <c r="J329" s="16" t="str">
        <f t="shared" si="48"/>
        <v/>
      </c>
    </row>
    <row r="330" spans="1:11" s="16" customFormat="1" ht="15" x14ac:dyDescent="0.25">
      <c r="A330" s="33">
        <v>9</v>
      </c>
      <c r="B330" s="33" t="s">
        <v>45</v>
      </c>
      <c r="C330" s="33">
        <v>112</v>
      </c>
      <c r="D330" s="33">
        <v>10</v>
      </c>
      <c r="E330" s="33">
        <v>12</v>
      </c>
      <c r="F330" s="33">
        <v>90</v>
      </c>
      <c r="H330" s="16" t="str">
        <f t="shared" si="47"/>
        <v>Grade 6 Boys Michael A. Kostek A</v>
      </c>
      <c r="I330" s="16">
        <f>COUNTIF('Point Totals by Grade-Gender'!A:A, 'Team Points Summary'!H330)</f>
        <v>1</v>
      </c>
      <c r="J330" s="16" t="str">
        <f t="shared" si="48"/>
        <v/>
      </c>
    </row>
    <row r="331" spans="1:11" s="16" customFormat="1" ht="15" x14ac:dyDescent="0.25">
      <c r="A331" s="33">
        <v>10</v>
      </c>
      <c r="B331" s="33" t="s">
        <v>48</v>
      </c>
      <c r="C331" s="33">
        <v>128</v>
      </c>
      <c r="D331" s="33">
        <v>6</v>
      </c>
      <c r="E331" s="33">
        <v>33</v>
      </c>
      <c r="F331" s="33">
        <v>89</v>
      </c>
      <c r="H331" s="16" t="str">
        <f t="shared" si="47"/>
        <v>Grade 6 Boys Brookside A</v>
      </c>
      <c r="I331" s="16">
        <f>COUNTIF('Point Totals by Grade-Gender'!A:A, 'Team Points Summary'!H331)</f>
        <v>1</v>
      </c>
      <c r="J331" s="16" t="str">
        <f t="shared" si="48"/>
        <v/>
      </c>
    </row>
    <row r="332" spans="1:11" s="16" customFormat="1" ht="15" x14ac:dyDescent="0.25">
      <c r="A332" s="33">
        <v>11</v>
      </c>
      <c r="B332" s="33" t="s">
        <v>67</v>
      </c>
      <c r="C332" s="33">
        <v>147</v>
      </c>
      <c r="D332" s="33">
        <v>34</v>
      </c>
      <c r="E332" s="33">
        <v>38</v>
      </c>
      <c r="F332" s="33">
        <v>75</v>
      </c>
      <c r="H332" s="16" t="str">
        <f t="shared" ref="H332:H358" si="49">CONCATENATE("Grade 6 Boys ", B332)</f>
        <v>Grade 6 Boys Centennial A</v>
      </c>
      <c r="I332" s="16">
        <f>COUNTIF('Point Totals by Grade-Gender'!A:A, 'Team Points Summary'!H332)</f>
        <v>1</v>
      </c>
      <c r="J332" s="16" t="str">
        <f t="shared" ref="J332:J358" si="50">IF(I332 = 0, "MISSING", "")</f>
        <v/>
      </c>
    </row>
    <row r="333" spans="1:11" s="16" customFormat="1" ht="15" x14ac:dyDescent="0.25">
      <c r="A333" s="33">
        <v>12</v>
      </c>
      <c r="B333" s="33" t="s">
        <v>66</v>
      </c>
      <c r="C333" s="33">
        <v>150</v>
      </c>
      <c r="D333" s="33">
        <v>43</v>
      </c>
      <c r="E333" s="33">
        <v>48</v>
      </c>
      <c r="F333" s="33">
        <v>59</v>
      </c>
      <c r="H333" s="16" t="str">
        <f t="shared" si="49"/>
        <v>Grade 6 Boys Patricia Heights A</v>
      </c>
      <c r="I333" s="16">
        <f>COUNTIF('Point Totals by Grade-Gender'!A:A, 'Team Points Summary'!H333)</f>
        <v>1</v>
      </c>
      <c r="J333" s="16" t="str">
        <f t="shared" si="50"/>
        <v/>
      </c>
    </row>
    <row r="334" spans="1:11" s="16" customFormat="1" ht="15" x14ac:dyDescent="0.25">
      <c r="A334" s="33">
        <v>13</v>
      </c>
      <c r="B334" s="33" t="s">
        <v>79</v>
      </c>
      <c r="C334" s="33">
        <v>160</v>
      </c>
      <c r="D334" s="33">
        <v>51</v>
      </c>
      <c r="E334" s="33">
        <v>54</v>
      </c>
      <c r="F334" s="33">
        <v>55</v>
      </c>
      <c r="H334" s="16" t="str">
        <f t="shared" si="49"/>
        <v>Grade 6 Boys Laurier Heights B</v>
      </c>
      <c r="I334" s="16">
        <f>COUNTIF('Point Totals by Grade-Gender'!A:A, 'Team Points Summary'!H334)</f>
        <v>1</v>
      </c>
      <c r="J334" s="16" t="str">
        <f t="shared" si="50"/>
        <v/>
      </c>
    </row>
    <row r="335" spans="1:11" s="16" customFormat="1" ht="15" x14ac:dyDescent="0.25">
      <c r="A335" s="33">
        <v>14</v>
      </c>
      <c r="B335" s="33" t="s">
        <v>65</v>
      </c>
      <c r="C335" s="33">
        <v>167</v>
      </c>
      <c r="D335" s="33">
        <v>46</v>
      </c>
      <c r="E335" s="33">
        <v>47</v>
      </c>
      <c r="F335" s="33">
        <v>74</v>
      </c>
      <c r="H335" s="16" t="str">
        <f t="shared" si="49"/>
        <v>Grade 6 Boys Earl Buxton B</v>
      </c>
      <c r="I335" s="16">
        <f>COUNTIF('Point Totals by Grade-Gender'!A:A, 'Team Points Summary'!H335)</f>
        <v>1</v>
      </c>
      <c r="J335" s="16" t="str">
        <f t="shared" si="50"/>
        <v/>
      </c>
    </row>
    <row r="336" spans="1:11" s="16" customFormat="1" ht="15" x14ac:dyDescent="0.25">
      <c r="A336" s="33">
        <v>15</v>
      </c>
      <c r="B336" s="33" t="s">
        <v>53</v>
      </c>
      <c r="C336" s="33">
        <v>172</v>
      </c>
      <c r="D336" s="33">
        <v>19</v>
      </c>
      <c r="E336" s="33">
        <v>20</v>
      </c>
      <c r="F336" s="33">
        <v>133</v>
      </c>
      <c r="H336" s="16" t="str">
        <f t="shared" si="49"/>
        <v>Grade 6 Boys Holyrood A</v>
      </c>
      <c r="I336" s="16">
        <f>COUNTIF('Point Totals by Grade-Gender'!A:A, 'Team Points Summary'!H336)</f>
        <v>1</v>
      </c>
      <c r="J336" s="16" t="str">
        <f t="shared" si="50"/>
        <v/>
      </c>
    </row>
    <row r="337" spans="1:10" s="16" customFormat="1" ht="15" x14ac:dyDescent="0.25">
      <c r="A337" s="33">
        <v>16</v>
      </c>
      <c r="B337" s="33" t="s">
        <v>98</v>
      </c>
      <c r="C337" s="33">
        <v>176</v>
      </c>
      <c r="D337" s="33">
        <v>49</v>
      </c>
      <c r="E337" s="33">
        <v>57</v>
      </c>
      <c r="F337" s="33">
        <v>70</v>
      </c>
      <c r="H337" s="16" t="str">
        <f t="shared" si="49"/>
        <v>Grade 6 Boys Mill Creek B</v>
      </c>
      <c r="I337" s="16">
        <f>COUNTIF('Point Totals by Grade-Gender'!A:A, 'Team Points Summary'!H337)</f>
        <v>1</v>
      </c>
      <c r="J337" s="16" t="str">
        <f t="shared" si="50"/>
        <v/>
      </c>
    </row>
    <row r="338" spans="1:10" s="16" customFormat="1" ht="15" x14ac:dyDescent="0.25">
      <c r="A338" s="33">
        <v>17</v>
      </c>
      <c r="B338" s="33" t="s">
        <v>311</v>
      </c>
      <c r="C338" s="33">
        <v>194</v>
      </c>
      <c r="D338" s="33">
        <v>11</v>
      </c>
      <c r="E338" s="33">
        <v>91</v>
      </c>
      <c r="F338" s="33">
        <v>92</v>
      </c>
      <c r="H338" s="16" t="str">
        <f t="shared" si="49"/>
        <v>Grade 6 Boys Elmwood A</v>
      </c>
      <c r="I338" s="16">
        <f>COUNTIF('Point Totals by Grade-Gender'!A:A, 'Team Points Summary'!H338)</f>
        <v>1</v>
      </c>
      <c r="J338" s="16" t="str">
        <f t="shared" si="50"/>
        <v/>
      </c>
    </row>
    <row r="339" spans="1:10" s="16" customFormat="1" ht="15" x14ac:dyDescent="0.25">
      <c r="A339" s="33">
        <v>18</v>
      </c>
      <c r="B339" s="33" t="s">
        <v>60</v>
      </c>
      <c r="C339" s="33">
        <v>197</v>
      </c>
      <c r="D339" s="33">
        <v>52</v>
      </c>
      <c r="E339" s="33">
        <v>61</v>
      </c>
      <c r="F339" s="33">
        <v>84</v>
      </c>
      <c r="H339" s="16" t="str">
        <f t="shared" si="49"/>
        <v>Grade 6 Boys Brander Gardens B</v>
      </c>
      <c r="I339" s="16">
        <f>COUNTIF('Point Totals by Grade-Gender'!A:A, 'Team Points Summary'!H339)</f>
        <v>1</v>
      </c>
      <c r="J339" s="16" t="str">
        <f t="shared" si="50"/>
        <v/>
      </c>
    </row>
    <row r="340" spans="1:10" s="16" customFormat="1" ht="15" x14ac:dyDescent="0.25">
      <c r="A340" s="33">
        <v>19</v>
      </c>
      <c r="B340" s="33" t="s">
        <v>209</v>
      </c>
      <c r="C340" s="33">
        <v>207</v>
      </c>
      <c r="D340" s="33">
        <v>42</v>
      </c>
      <c r="E340" s="33">
        <v>79</v>
      </c>
      <c r="F340" s="33">
        <v>86</v>
      </c>
      <c r="H340" s="16" t="str">
        <f t="shared" si="49"/>
        <v>Grade 6 Boys Westglen A</v>
      </c>
      <c r="I340" s="16">
        <f>COUNTIF('Point Totals by Grade-Gender'!A:A, 'Team Points Summary'!H340)</f>
        <v>1</v>
      </c>
      <c r="J340" s="16" t="str">
        <f t="shared" si="50"/>
        <v/>
      </c>
    </row>
    <row r="341" spans="1:10" s="16" customFormat="1" ht="15" x14ac:dyDescent="0.25">
      <c r="A341" s="33">
        <v>20</v>
      </c>
      <c r="B341" s="33" t="s">
        <v>91</v>
      </c>
      <c r="C341" s="33">
        <v>221</v>
      </c>
      <c r="D341" s="33">
        <v>37</v>
      </c>
      <c r="E341" s="33">
        <v>80</v>
      </c>
      <c r="F341" s="33">
        <v>104</v>
      </c>
      <c r="H341" s="16" t="str">
        <f t="shared" si="49"/>
        <v>Grade 6 Boys Meyokumin A</v>
      </c>
      <c r="I341" s="16">
        <f>COUNTIF('Point Totals by Grade-Gender'!A:A, 'Team Points Summary'!H341)</f>
        <v>1</v>
      </c>
      <c r="J341" s="16" t="str">
        <f t="shared" si="50"/>
        <v/>
      </c>
    </row>
    <row r="342" spans="1:10" s="16" customFormat="1" ht="15" x14ac:dyDescent="0.25">
      <c r="A342" s="33">
        <v>21</v>
      </c>
      <c r="B342" s="33" t="s">
        <v>155</v>
      </c>
      <c r="C342" s="33">
        <v>224</v>
      </c>
      <c r="D342" s="33">
        <v>60</v>
      </c>
      <c r="E342" s="33">
        <v>76</v>
      </c>
      <c r="F342" s="33">
        <v>88</v>
      </c>
      <c r="H342" s="16" t="str">
        <f t="shared" si="49"/>
        <v>Grade 6 Boys Laurier Heights C</v>
      </c>
      <c r="I342" s="16">
        <f>COUNTIF('Point Totals by Grade-Gender'!A:A, 'Team Points Summary'!H342)</f>
        <v>1</v>
      </c>
      <c r="J342" s="16" t="str">
        <f t="shared" si="50"/>
        <v/>
      </c>
    </row>
    <row r="343" spans="1:10" s="16" customFormat="1" ht="15" x14ac:dyDescent="0.25">
      <c r="A343" s="33">
        <v>22</v>
      </c>
      <c r="B343" s="33" t="s">
        <v>151</v>
      </c>
      <c r="C343" s="33">
        <v>232</v>
      </c>
      <c r="D343" s="33">
        <v>66</v>
      </c>
      <c r="E343" s="33">
        <v>81</v>
      </c>
      <c r="F343" s="33">
        <v>85</v>
      </c>
      <c r="H343" s="16" t="str">
        <f t="shared" si="49"/>
        <v>Grade 6 Boys Patricia Heights B</v>
      </c>
      <c r="I343" s="16">
        <f>COUNTIF('Point Totals by Grade-Gender'!A:A, 'Team Points Summary'!H343)</f>
        <v>1</v>
      </c>
      <c r="J343" s="16" t="str">
        <f t="shared" si="50"/>
        <v/>
      </c>
    </row>
    <row r="344" spans="1:10" s="16" customFormat="1" ht="15" x14ac:dyDescent="0.25">
      <c r="A344" s="33">
        <v>23</v>
      </c>
      <c r="B344" s="33" t="s">
        <v>328</v>
      </c>
      <c r="C344" s="33">
        <v>236</v>
      </c>
      <c r="D344" s="33">
        <v>39</v>
      </c>
      <c r="E344" s="33">
        <v>63</v>
      </c>
      <c r="F344" s="33">
        <v>134</v>
      </c>
      <c r="H344" s="16" t="str">
        <f t="shared" si="49"/>
        <v>Grade 6 Boys MAC Islamic A</v>
      </c>
      <c r="I344" s="16">
        <f>COUNTIF('Point Totals by Grade-Gender'!A:A, 'Team Points Summary'!H344)</f>
        <v>1</v>
      </c>
      <c r="J344" s="16" t="str">
        <f t="shared" si="50"/>
        <v/>
      </c>
    </row>
    <row r="345" spans="1:10" s="16" customFormat="1" ht="15" x14ac:dyDescent="0.25">
      <c r="A345" s="33">
        <v>24</v>
      </c>
      <c r="B345" s="33" t="s">
        <v>208</v>
      </c>
      <c r="C345" s="33">
        <v>238</v>
      </c>
      <c r="D345" s="33">
        <v>41</v>
      </c>
      <c r="E345" s="33">
        <v>98</v>
      </c>
      <c r="F345" s="33">
        <v>99</v>
      </c>
      <c r="H345" s="16" t="str">
        <f t="shared" si="49"/>
        <v>Grade 6 Boys Hardisty A</v>
      </c>
      <c r="I345" s="16">
        <f>COUNTIF('Point Totals by Grade-Gender'!A:A, 'Team Points Summary'!H345)</f>
        <v>1</v>
      </c>
      <c r="J345" s="16" t="str">
        <f t="shared" si="50"/>
        <v/>
      </c>
    </row>
    <row r="346" spans="1:10" s="16" customFormat="1" ht="15" x14ac:dyDescent="0.25">
      <c r="A346" s="33">
        <v>25</v>
      </c>
      <c r="B346" s="33" t="s">
        <v>222</v>
      </c>
      <c r="C346" s="33">
        <v>243</v>
      </c>
      <c r="D346" s="33">
        <v>24</v>
      </c>
      <c r="E346" s="33">
        <v>103</v>
      </c>
      <c r="F346" s="33">
        <v>116</v>
      </c>
      <c r="H346" s="16" t="str">
        <f t="shared" si="49"/>
        <v>Grade 6 Boys Aurora Charter A</v>
      </c>
      <c r="I346" s="16">
        <f>COUNTIF('Point Totals by Grade-Gender'!A:A, 'Team Points Summary'!H346)</f>
        <v>1</v>
      </c>
      <c r="J346" s="16" t="str">
        <f t="shared" si="50"/>
        <v/>
      </c>
    </row>
    <row r="347" spans="1:10" s="16" customFormat="1" ht="15" x14ac:dyDescent="0.25">
      <c r="A347" s="33">
        <v>26</v>
      </c>
      <c r="B347" s="33" t="s">
        <v>440</v>
      </c>
      <c r="C347" s="33">
        <v>249</v>
      </c>
      <c r="D347" s="33">
        <v>53</v>
      </c>
      <c r="E347" s="33">
        <v>87</v>
      </c>
      <c r="F347" s="33">
        <v>109</v>
      </c>
      <c r="H347" s="16" t="str">
        <f t="shared" si="49"/>
        <v>Grade 6 Boys Kameyosek A</v>
      </c>
      <c r="I347" s="16">
        <f>COUNTIF('Point Totals by Grade-Gender'!A:A, 'Team Points Summary'!H347)</f>
        <v>1</v>
      </c>
      <c r="J347" s="16" t="str">
        <f t="shared" si="50"/>
        <v/>
      </c>
    </row>
    <row r="348" spans="1:10" s="16" customFormat="1" ht="15" x14ac:dyDescent="0.25">
      <c r="A348" s="33">
        <v>27</v>
      </c>
      <c r="B348" s="33" t="s">
        <v>52</v>
      </c>
      <c r="C348" s="33">
        <v>262</v>
      </c>
      <c r="D348" s="33">
        <v>65</v>
      </c>
      <c r="E348" s="33">
        <v>77</v>
      </c>
      <c r="F348" s="33">
        <v>120</v>
      </c>
      <c r="H348" s="16" t="str">
        <f t="shared" si="49"/>
        <v>Grade 6 Boys Windsor Park B</v>
      </c>
      <c r="I348" s="16">
        <f>COUNTIF('Point Totals by Grade-Gender'!A:A, 'Team Points Summary'!H348)</f>
        <v>1</v>
      </c>
      <c r="J348" s="16" t="str">
        <f t="shared" si="50"/>
        <v/>
      </c>
    </row>
    <row r="349" spans="1:10" s="16" customFormat="1" ht="15" x14ac:dyDescent="0.25">
      <c r="A349" s="33">
        <v>28</v>
      </c>
      <c r="B349" s="33" t="s">
        <v>70</v>
      </c>
      <c r="C349" s="33">
        <v>279</v>
      </c>
      <c r="D349" s="33">
        <v>82</v>
      </c>
      <c r="E349" s="33">
        <v>97</v>
      </c>
      <c r="F349" s="33">
        <v>100</v>
      </c>
      <c r="H349" s="16" t="str">
        <f t="shared" si="49"/>
        <v>Grade 6 Boys Earl Buxton C</v>
      </c>
      <c r="I349" s="16">
        <f>COUNTIF('Point Totals by Grade-Gender'!A:A, 'Team Points Summary'!H349)</f>
        <v>1</v>
      </c>
      <c r="J349" s="16" t="str">
        <f t="shared" si="50"/>
        <v/>
      </c>
    </row>
    <row r="350" spans="1:10" s="16" customFormat="1" ht="15" x14ac:dyDescent="0.25">
      <c r="A350" s="33">
        <v>29</v>
      </c>
      <c r="B350" s="33" t="s">
        <v>62</v>
      </c>
      <c r="C350" s="33">
        <v>281</v>
      </c>
      <c r="D350" s="33">
        <v>7</v>
      </c>
      <c r="E350" s="33">
        <v>114</v>
      </c>
      <c r="F350" s="33">
        <v>160</v>
      </c>
      <c r="H350" s="16" t="str">
        <f t="shared" si="49"/>
        <v>Grade 6 Boys Menisa A</v>
      </c>
      <c r="I350" s="16">
        <f>COUNTIF('Point Totals by Grade-Gender'!A:A, 'Team Points Summary'!H350)</f>
        <v>1</v>
      </c>
      <c r="J350" s="16" t="str">
        <f t="shared" si="50"/>
        <v/>
      </c>
    </row>
    <row r="351" spans="1:10" s="16" customFormat="1" ht="15" x14ac:dyDescent="0.25">
      <c r="A351" s="33">
        <v>30</v>
      </c>
      <c r="B351" s="33" t="s">
        <v>233</v>
      </c>
      <c r="C351" s="33">
        <v>291</v>
      </c>
      <c r="D351" s="33">
        <v>94</v>
      </c>
      <c r="E351" s="33">
        <v>95</v>
      </c>
      <c r="F351" s="33">
        <v>102</v>
      </c>
      <c r="H351" s="16" t="str">
        <f t="shared" si="49"/>
        <v>Grade 6 Boys Homesteader A</v>
      </c>
      <c r="I351" s="16">
        <f>COUNTIF('Point Totals by Grade-Gender'!A:A, 'Team Points Summary'!H351)</f>
        <v>1</v>
      </c>
      <c r="J351" s="16" t="str">
        <f t="shared" si="50"/>
        <v/>
      </c>
    </row>
    <row r="352" spans="1:10" s="16" customFormat="1" ht="15" x14ac:dyDescent="0.25">
      <c r="A352" s="33">
        <v>31</v>
      </c>
      <c r="B352" s="33" t="s">
        <v>46</v>
      </c>
      <c r="C352" s="33">
        <v>298</v>
      </c>
      <c r="D352" s="33">
        <v>15</v>
      </c>
      <c r="E352" s="33">
        <v>130</v>
      </c>
      <c r="F352" s="33">
        <v>153</v>
      </c>
      <c r="H352" s="16" t="str">
        <f t="shared" si="49"/>
        <v>Grade 6 Boys George P. Nicholson A</v>
      </c>
      <c r="I352" s="16">
        <f>COUNTIF('Point Totals by Grade-Gender'!A:A, 'Team Points Summary'!H352)</f>
        <v>1</v>
      </c>
      <c r="J352" s="16" t="str">
        <f t="shared" si="50"/>
        <v/>
      </c>
    </row>
    <row r="353" spans="1:11" s="16" customFormat="1" ht="15" x14ac:dyDescent="0.25">
      <c r="A353" s="33">
        <v>32</v>
      </c>
      <c r="B353" s="33" t="s">
        <v>68</v>
      </c>
      <c r="C353" s="33">
        <v>327</v>
      </c>
      <c r="D353" s="33">
        <v>68</v>
      </c>
      <c r="E353" s="33">
        <v>117</v>
      </c>
      <c r="F353" s="33">
        <v>142</v>
      </c>
      <c r="H353" s="16" t="str">
        <f t="shared" si="49"/>
        <v>Grade 6 Boys Edmonton Khalsa A</v>
      </c>
      <c r="I353" s="16">
        <f>COUNTIF('Point Totals by Grade-Gender'!A:A, 'Team Points Summary'!H353)</f>
        <v>1</v>
      </c>
      <c r="J353" s="16" t="str">
        <f t="shared" si="50"/>
        <v/>
      </c>
    </row>
    <row r="354" spans="1:11" s="16" customFormat="1" ht="15" x14ac:dyDescent="0.25">
      <c r="A354" s="33">
        <v>33</v>
      </c>
      <c r="B354" s="33" t="s">
        <v>438</v>
      </c>
      <c r="C354" s="33">
        <v>333</v>
      </c>
      <c r="D354" s="33">
        <v>106</v>
      </c>
      <c r="E354" s="33">
        <v>108</v>
      </c>
      <c r="F354" s="33">
        <v>119</v>
      </c>
      <c r="H354" s="16" t="str">
        <f t="shared" si="49"/>
        <v>Grade 6 Boys Virginia Park B</v>
      </c>
      <c r="I354" s="16">
        <f>COUNTIF('Point Totals by Grade-Gender'!A:A, 'Team Points Summary'!H354)</f>
        <v>1</v>
      </c>
      <c r="J354" s="16" t="str">
        <f t="shared" si="50"/>
        <v/>
      </c>
    </row>
    <row r="355" spans="1:11" s="16" customFormat="1" ht="15" x14ac:dyDescent="0.25">
      <c r="A355" s="33">
        <v>34</v>
      </c>
      <c r="B355" s="33" t="s">
        <v>230</v>
      </c>
      <c r="C355" s="33">
        <v>340</v>
      </c>
      <c r="D355" s="33">
        <v>58</v>
      </c>
      <c r="E355" s="33">
        <v>123</v>
      </c>
      <c r="F355" s="33">
        <v>159</v>
      </c>
      <c r="H355" s="16" t="str">
        <f t="shared" si="49"/>
        <v>Grade 6 Boys Johnny Bright B</v>
      </c>
      <c r="I355" s="16">
        <f>COUNTIF('Point Totals by Grade-Gender'!A:A, 'Team Points Summary'!H355)</f>
        <v>1</v>
      </c>
      <c r="J355" s="16" t="str">
        <f t="shared" si="50"/>
        <v/>
      </c>
    </row>
    <row r="356" spans="1:11" s="16" customFormat="1" ht="15" x14ac:dyDescent="0.25">
      <c r="A356" s="33">
        <v>35</v>
      </c>
      <c r="B356" s="33" t="s">
        <v>50</v>
      </c>
      <c r="C356" s="33">
        <v>346</v>
      </c>
      <c r="D356" s="33">
        <v>72</v>
      </c>
      <c r="E356" s="33">
        <v>135</v>
      </c>
      <c r="F356" s="33">
        <v>139</v>
      </c>
      <c r="H356" s="16" t="str">
        <f t="shared" si="49"/>
        <v>Grade 6 Boys Parkallen A</v>
      </c>
      <c r="I356" s="16">
        <f>COUNTIF('Point Totals by Grade-Gender'!A:A, 'Team Points Summary'!H356)</f>
        <v>1</v>
      </c>
      <c r="J356" s="16" t="str">
        <f t="shared" si="50"/>
        <v/>
      </c>
    </row>
    <row r="357" spans="1:11" s="16" customFormat="1" ht="15" x14ac:dyDescent="0.25">
      <c r="A357" s="33">
        <v>36</v>
      </c>
      <c r="B357" s="33" t="s">
        <v>313</v>
      </c>
      <c r="C357" s="33">
        <v>346</v>
      </c>
      <c r="D357" s="33">
        <v>107</v>
      </c>
      <c r="E357" s="33">
        <v>110</v>
      </c>
      <c r="F357" s="33">
        <v>129</v>
      </c>
      <c r="H357" s="16" t="str">
        <f t="shared" si="49"/>
        <v>Grade 6 Boys Elmwood B</v>
      </c>
      <c r="I357" s="16">
        <f>COUNTIF('Point Totals by Grade-Gender'!A:A, 'Team Points Summary'!H357)</f>
        <v>1</v>
      </c>
      <c r="J357" s="16" t="str">
        <f t="shared" si="50"/>
        <v/>
      </c>
    </row>
    <row r="358" spans="1:11" s="16" customFormat="1" ht="15" x14ac:dyDescent="0.25">
      <c r="A358" s="33">
        <v>37</v>
      </c>
      <c r="B358" s="33" t="s">
        <v>212</v>
      </c>
      <c r="C358" s="33">
        <v>406</v>
      </c>
      <c r="D358" s="33">
        <v>112</v>
      </c>
      <c r="E358" s="33">
        <v>146</v>
      </c>
      <c r="F358" s="33">
        <v>148</v>
      </c>
      <c r="H358" s="16" t="str">
        <f t="shared" si="49"/>
        <v>Grade 6 Boys Westglen B</v>
      </c>
      <c r="I358" s="16">
        <f>COUNTIF('Point Totals by Grade-Gender'!A:A, 'Team Points Summary'!H358)</f>
        <v>1</v>
      </c>
      <c r="J358" s="16" t="str">
        <f t="shared" si="50"/>
        <v/>
      </c>
    </row>
    <row r="359" spans="1:11" s="16" customFormat="1" ht="15" x14ac:dyDescent="0.25">
      <c r="A359" s="33">
        <v>38</v>
      </c>
      <c r="B359" s="33" t="s">
        <v>439</v>
      </c>
      <c r="C359" s="33">
        <v>408</v>
      </c>
      <c r="D359" s="33">
        <v>131</v>
      </c>
      <c r="E359" s="33">
        <v>132</v>
      </c>
      <c r="F359" s="33">
        <v>145</v>
      </c>
      <c r="H359" s="16" t="str">
        <f t="shared" ref="H359:H363" si="51">CONCATENATE("Grade 6 Boys ", B359)</f>
        <v>Grade 6 Boys Tipaskan A</v>
      </c>
      <c r="I359" s="16">
        <f>COUNTIF('Point Totals by Grade-Gender'!A:A, 'Team Points Summary'!H359)</f>
        <v>1</v>
      </c>
      <c r="J359" s="16" t="str">
        <f t="shared" ref="J359:J363" si="52">IF(I359 = 0, "MISSING", "")</f>
        <v/>
      </c>
    </row>
    <row r="360" spans="1:11" s="16" customFormat="1" ht="15" x14ac:dyDescent="0.25">
      <c r="A360" s="33">
        <v>39</v>
      </c>
      <c r="B360" s="33" t="s">
        <v>229</v>
      </c>
      <c r="C360" s="33">
        <v>422</v>
      </c>
      <c r="D360" s="33">
        <v>128</v>
      </c>
      <c r="E360" s="33">
        <v>138</v>
      </c>
      <c r="F360" s="33">
        <v>156</v>
      </c>
      <c r="H360" s="16" t="str">
        <f t="shared" si="51"/>
        <v>Grade 6 Boys Satoo A</v>
      </c>
      <c r="I360" s="16">
        <f>COUNTIF('Point Totals by Grade-Gender'!A:A, 'Team Points Summary'!H360)</f>
        <v>1</v>
      </c>
      <c r="J360" s="16" t="str">
        <f t="shared" si="52"/>
        <v/>
      </c>
    </row>
    <row r="361" spans="1:11" s="16" customFormat="1" ht="15" x14ac:dyDescent="0.25">
      <c r="A361" s="33">
        <v>40</v>
      </c>
      <c r="B361" s="33" t="s">
        <v>117</v>
      </c>
      <c r="C361" s="33">
        <v>438</v>
      </c>
      <c r="D361" s="33">
        <v>121</v>
      </c>
      <c r="E361" s="33">
        <v>155</v>
      </c>
      <c r="F361" s="33">
        <v>162</v>
      </c>
      <c r="H361" s="16" t="str">
        <f t="shared" si="51"/>
        <v>Grade 6 Boys Meyokumin B</v>
      </c>
      <c r="I361" s="16">
        <f>COUNTIF('Point Totals by Grade-Gender'!A:A, 'Team Points Summary'!H361)</f>
        <v>1</v>
      </c>
      <c r="J361" s="16" t="str">
        <f t="shared" si="52"/>
        <v/>
      </c>
    </row>
    <row r="362" spans="1:11" s="16" customFormat="1" ht="15" x14ac:dyDescent="0.25">
      <c r="A362" s="33">
        <v>41</v>
      </c>
      <c r="B362" s="33" t="s">
        <v>119</v>
      </c>
      <c r="C362" s="33">
        <v>498</v>
      </c>
      <c r="D362" s="33">
        <v>163</v>
      </c>
      <c r="E362" s="33">
        <v>165</v>
      </c>
      <c r="F362" s="33">
        <v>170</v>
      </c>
      <c r="H362" s="16" t="str">
        <f t="shared" si="51"/>
        <v>Grade 6 Boys Meyokumin C</v>
      </c>
      <c r="I362" s="16">
        <f>COUNTIF('Point Totals by Grade-Gender'!A:A, 'Team Points Summary'!H362)</f>
        <v>1</v>
      </c>
      <c r="J362" s="16" t="str">
        <f t="shared" si="52"/>
        <v/>
      </c>
    </row>
    <row r="363" spans="1:11" s="16" customFormat="1" ht="15" x14ac:dyDescent="0.25">
      <c r="A363" s="33">
        <v>42</v>
      </c>
      <c r="B363" s="33" t="s">
        <v>71</v>
      </c>
      <c r="C363" s="33">
        <v>504</v>
      </c>
      <c r="D363" s="33">
        <v>166</v>
      </c>
      <c r="E363" s="33">
        <v>167</v>
      </c>
      <c r="F363" s="33">
        <v>171</v>
      </c>
      <c r="H363" s="16" t="str">
        <f t="shared" si="51"/>
        <v>Grade 6 Boys Edmonton Khalsa B</v>
      </c>
      <c r="I363" s="16">
        <f>COUNTIF('Point Totals by Grade-Gender'!A:A, 'Team Points Summary'!H363)</f>
        <v>1</v>
      </c>
      <c r="J363" s="16" t="str">
        <f t="shared" si="52"/>
        <v/>
      </c>
    </row>
    <row r="364" spans="1:11" s="16" customFormat="1" x14ac:dyDescent="0.2">
      <c r="C364" s="21">
        <f>SUM(C322:C363)</f>
        <v>9867</v>
      </c>
      <c r="H364" s="1" t="s">
        <v>31</v>
      </c>
      <c r="I364" s="16">
        <f>COUNTIF('Point Totals by Grade-Gender'!A:A, 'Team Points Summary'!H364)</f>
        <v>1</v>
      </c>
      <c r="K364" s="21">
        <f>SUM(C364,C746,C1053)</f>
        <v>27453</v>
      </c>
    </row>
    <row r="365" spans="1:11" s="16" customFormat="1" x14ac:dyDescent="0.2">
      <c r="K365" s="21"/>
    </row>
    <row r="366" spans="1:11" s="16" customFormat="1" x14ac:dyDescent="0.2">
      <c r="A366" s="1" t="s">
        <v>421</v>
      </c>
      <c r="K366" s="21"/>
    </row>
    <row r="367" spans="1:11" s="16" customFormat="1" x14ac:dyDescent="0.2">
      <c r="A367" s="23"/>
      <c r="B367" s="16" t="s">
        <v>418</v>
      </c>
      <c r="C367" s="23"/>
      <c r="D367" s="23"/>
      <c r="E367" s="23"/>
      <c r="F367" s="23"/>
      <c r="H367" s="16" t="str">
        <f t="shared" ref="H367" si="53">CONCATENATE("Grade 3 Girls ", B367)</f>
        <v>Grade 3 Girls [Not held in 2025…]</v>
      </c>
      <c r="I367" s="16">
        <f>COUNTIF('Point Totals by Grade-Gender'!A:A, 'Team Points Summary'!H367)</f>
        <v>0</v>
      </c>
      <c r="J367" s="16" t="str">
        <f t="shared" ref="J367" si="54">IF(I367 = 0, "MISSING", "")</f>
        <v>MISSING</v>
      </c>
    </row>
    <row r="368" spans="1:11" s="16" customFormat="1" x14ac:dyDescent="0.2">
      <c r="C368" s="21">
        <f>SUM(C367:C367)</f>
        <v>0</v>
      </c>
      <c r="H368" s="1" t="s">
        <v>24</v>
      </c>
      <c r="I368" s="16">
        <f>COUNTIF('Point Totals by Grade-Gender'!A:A, 'Team Points Summary'!H368)</f>
        <v>1</v>
      </c>
      <c r="K368" s="21"/>
    </row>
    <row r="369" spans="1:11" s="16" customFormat="1" x14ac:dyDescent="0.2">
      <c r="H369" s="1"/>
      <c r="K369" s="21"/>
    </row>
    <row r="370" spans="1:11" s="16" customFormat="1" x14ac:dyDescent="0.2">
      <c r="A370" s="1" t="s">
        <v>422</v>
      </c>
      <c r="K370" s="21"/>
    </row>
    <row r="371" spans="1:11" s="16" customFormat="1" x14ac:dyDescent="0.2">
      <c r="A371" s="23"/>
      <c r="B371" s="16" t="s">
        <v>418</v>
      </c>
      <c r="C371" s="23"/>
      <c r="D371" s="23"/>
      <c r="E371" s="23"/>
      <c r="F371" s="23"/>
      <c r="H371" s="16" t="str">
        <f t="shared" ref="H371" si="55">CONCATENATE("Grade 3 Boys ", B371)</f>
        <v>Grade 3 Boys [Not held in 2025…]</v>
      </c>
      <c r="I371" s="16">
        <f>COUNTIF('Point Totals by Grade-Gender'!A:A, 'Team Points Summary'!H371)</f>
        <v>0</v>
      </c>
      <c r="J371" s="16" t="str">
        <f t="shared" ref="J371" si="56">IF(I371 = 0, "MISSING", "")</f>
        <v>MISSING</v>
      </c>
    </row>
    <row r="372" spans="1:11" s="16" customFormat="1" x14ac:dyDescent="0.2">
      <c r="C372" s="21">
        <f>SUM(C371:C371)</f>
        <v>0</v>
      </c>
      <c r="H372" s="1" t="s">
        <v>25</v>
      </c>
      <c r="I372" s="16">
        <f>COUNTIF('Point Totals by Grade-Gender'!A:A, 'Team Points Summary'!H372)</f>
        <v>1</v>
      </c>
      <c r="K372" s="21"/>
    </row>
    <row r="373" spans="1:11" s="16" customFormat="1" x14ac:dyDescent="0.2">
      <c r="H373" s="1"/>
      <c r="K373" s="21"/>
    </row>
    <row r="374" spans="1:11" s="16" customFormat="1" x14ac:dyDescent="0.2">
      <c r="A374" s="1" t="s">
        <v>423</v>
      </c>
      <c r="K374" s="21"/>
    </row>
    <row r="375" spans="1:11" s="16" customFormat="1" ht="15" x14ac:dyDescent="0.25">
      <c r="A375" s="42">
        <v>1</v>
      </c>
      <c r="B375" s="42" t="s">
        <v>78</v>
      </c>
      <c r="C375" s="42">
        <v>30</v>
      </c>
      <c r="D375" s="42">
        <v>7</v>
      </c>
      <c r="E375" s="42">
        <v>9</v>
      </c>
      <c r="F375" s="42">
        <v>14</v>
      </c>
      <c r="H375" s="16" t="str">
        <f t="shared" ref="H375:H383" si="57">CONCATENATE("Grade 4 Girls ", B375)</f>
        <v>Grade 4 Girls Laurier Heights A</v>
      </c>
      <c r="I375" s="16">
        <f>COUNTIF('Point Totals by Grade-Gender'!A:A, 'Team Points Summary'!H375)</f>
        <v>1</v>
      </c>
      <c r="J375" s="16" t="str">
        <f t="shared" ref="J375:J421" si="58">IF(I375 = 0, "MISSING", "")</f>
        <v/>
      </c>
    </row>
    <row r="376" spans="1:11" s="16" customFormat="1" ht="15" x14ac:dyDescent="0.25">
      <c r="A376" s="42">
        <v>2</v>
      </c>
      <c r="B376" s="42" t="s">
        <v>51</v>
      </c>
      <c r="C376" s="42">
        <v>55</v>
      </c>
      <c r="D376" s="42">
        <v>8</v>
      </c>
      <c r="E376" s="42">
        <v>10</v>
      </c>
      <c r="F376" s="42">
        <v>37</v>
      </c>
      <c r="H376" s="16" t="str">
        <f t="shared" si="57"/>
        <v>Grade 4 Girls Brander Gardens A</v>
      </c>
      <c r="I376" s="16">
        <f>COUNTIF('Point Totals by Grade-Gender'!A:A, 'Team Points Summary'!H376)</f>
        <v>1</v>
      </c>
      <c r="J376" s="16" t="str">
        <f t="shared" si="58"/>
        <v/>
      </c>
    </row>
    <row r="377" spans="1:11" s="16" customFormat="1" ht="15" x14ac:dyDescent="0.25">
      <c r="A377" s="42">
        <v>3</v>
      </c>
      <c r="B377" s="42" t="s">
        <v>74</v>
      </c>
      <c r="C377" s="42">
        <v>61</v>
      </c>
      <c r="D377" s="42">
        <v>13</v>
      </c>
      <c r="E377" s="42">
        <v>23</v>
      </c>
      <c r="F377" s="42">
        <v>25</v>
      </c>
      <c r="H377" s="16" t="str">
        <f t="shared" si="57"/>
        <v>Grade 4 Girls Westbrook A</v>
      </c>
      <c r="I377" s="16">
        <f>COUNTIF('Point Totals by Grade-Gender'!A:A, 'Team Points Summary'!H377)</f>
        <v>1</v>
      </c>
      <c r="J377" s="16" t="str">
        <f t="shared" si="58"/>
        <v/>
      </c>
    </row>
    <row r="378" spans="1:11" s="16" customFormat="1" ht="15" x14ac:dyDescent="0.25">
      <c r="A378" s="42">
        <v>4</v>
      </c>
      <c r="B378" s="42" t="s">
        <v>211</v>
      </c>
      <c r="C378" s="42">
        <v>92</v>
      </c>
      <c r="D378" s="42">
        <v>3</v>
      </c>
      <c r="E378" s="42">
        <v>39</v>
      </c>
      <c r="F378" s="42">
        <v>50</v>
      </c>
      <c r="H378" s="16" t="str">
        <f t="shared" si="57"/>
        <v>Grade 4 Girls Kim Hung A</v>
      </c>
      <c r="I378" s="16">
        <f>COUNTIF('Point Totals by Grade-Gender'!A:A, 'Team Points Summary'!H378)</f>
        <v>1</v>
      </c>
      <c r="J378" s="16" t="str">
        <f t="shared" si="58"/>
        <v/>
      </c>
    </row>
    <row r="379" spans="1:11" s="16" customFormat="1" ht="15" x14ac:dyDescent="0.25">
      <c r="A379" s="42">
        <v>5</v>
      </c>
      <c r="B379" s="42" t="s">
        <v>66</v>
      </c>
      <c r="C379" s="42">
        <v>95</v>
      </c>
      <c r="D379" s="42">
        <v>1</v>
      </c>
      <c r="E379" s="42">
        <v>43</v>
      </c>
      <c r="F379" s="42">
        <v>51</v>
      </c>
      <c r="H379" s="16" t="str">
        <f t="shared" si="57"/>
        <v>Grade 4 Girls Patricia Heights A</v>
      </c>
      <c r="I379" s="16">
        <f>COUNTIF('Point Totals by Grade-Gender'!A:A, 'Team Points Summary'!H379)</f>
        <v>1</v>
      </c>
      <c r="J379" s="16" t="str">
        <f t="shared" si="58"/>
        <v/>
      </c>
    </row>
    <row r="380" spans="1:11" s="16" customFormat="1" ht="15" x14ac:dyDescent="0.25">
      <c r="A380" s="42">
        <v>6</v>
      </c>
      <c r="B380" s="42" t="s">
        <v>49</v>
      </c>
      <c r="C380" s="42">
        <v>97</v>
      </c>
      <c r="D380" s="42">
        <v>22</v>
      </c>
      <c r="E380" s="42">
        <v>27</v>
      </c>
      <c r="F380" s="42">
        <v>48</v>
      </c>
      <c r="H380" s="16" t="str">
        <f t="shared" si="57"/>
        <v>Grade 4 Girls Rio Terrace A</v>
      </c>
      <c r="I380" s="16">
        <f>COUNTIF('Point Totals by Grade-Gender'!A:A, 'Team Points Summary'!H380)</f>
        <v>1</v>
      </c>
      <c r="J380" s="16" t="str">
        <f t="shared" si="58"/>
        <v/>
      </c>
    </row>
    <row r="381" spans="1:11" s="16" customFormat="1" ht="15" x14ac:dyDescent="0.25">
      <c r="A381" s="42">
        <v>7</v>
      </c>
      <c r="B381" s="42" t="s">
        <v>47</v>
      </c>
      <c r="C381" s="42">
        <v>99</v>
      </c>
      <c r="D381" s="42">
        <v>19</v>
      </c>
      <c r="E381" s="42">
        <v>38</v>
      </c>
      <c r="F381" s="42">
        <v>42</v>
      </c>
      <c r="H381" s="16" t="str">
        <f t="shared" si="57"/>
        <v>Grade 4 Girls Windsor Park A</v>
      </c>
      <c r="I381" s="16">
        <f>COUNTIF('Point Totals by Grade-Gender'!A:A, 'Team Points Summary'!H381)</f>
        <v>1</v>
      </c>
      <c r="J381" s="16" t="str">
        <f t="shared" si="58"/>
        <v/>
      </c>
    </row>
    <row r="382" spans="1:11" s="16" customFormat="1" ht="15" x14ac:dyDescent="0.25">
      <c r="A382" s="42">
        <v>8</v>
      </c>
      <c r="B382" s="42" t="s">
        <v>441</v>
      </c>
      <c r="C382" s="42">
        <v>99</v>
      </c>
      <c r="D382" s="42">
        <v>6</v>
      </c>
      <c r="E382" s="42">
        <v>46</v>
      </c>
      <c r="F382" s="42">
        <v>47</v>
      </c>
      <c r="H382" s="16" t="str">
        <f t="shared" si="57"/>
        <v>Grade 4 Girls Edmonton Christian West A</v>
      </c>
      <c r="I382" s="16">
        <f>COUNTIF('Point Totals by Grade-Gender'!A:A, 'Team Points Summary'!H382)</f>
        <v>1</v>
      </c>
      <c r="J382" s="16" t="str">
        <f t="shared" si="58"/>
        <v/>
      </c>
    </row>
    <row r="383" spans="1:11" s="16" customFormat="1" ht="15" x14ac:dyDescent="0.25">
      <c r="A383" s="42">
        <v>9</v>
      </c>
      <c r="B383" s="42" t="s">
        <v>79</v>
      </c>
      <c r="C383" s="42">
        <v>113</v>
      </c>
      <c r="D383" s="42">
        <v>16</v>
      </c>
      <c r="E383" s="42">
        <v>29</v>
      </c>
      <c r="F383" s="42">
        <v>68</v>
      </c>
      <c r="H383" s="16" t="str">
        <f t="shared" si="57"/>
        <v>Grade 4 Girls Laurier Heights B</v>
      </c>
      <c r="I383" s="16">
        <f>COUNTIF('Point Totals by Grade-Gender'!A:A, 'Team Points Summary'!H383)</f>
        <v>1</v>
      </c>
      <c r="J383" s="16" t="str">
        <f t="shared" si="58"/>
        <v/>
      </c>
    </row>
    <row r="384" spans="1:11" s="16" customFormat="1" ht="15" x14ac:dyDescent="0.25">
      <c r="A384" s="42">
        <v>10</v>
      </c>
      <c r="B384" s="42" t="s">
        <v>328</v>
      </c>
      <c r="C384" s="42">
        <v>131</v>
      </c>
      <c r="D384" s="42">
        <v>18</v>
      </c>
      <c r="E384" s="42">
        <v>26</v>
      </c>
      <c r="F384" s="42">
        <v>87</v>
      </c>
      <c r="H384" s="16" t="str">
        <f t="shared" ref="H384:H410" si="59">CONCATENATE("Grade 4 Girls ", B384)</f>
        <v>Grade 4 Girls MAC Islamic A</v>
      </c>
      <c r="I384" s="16">
        <f>COUNTIF('Point Totals by Grade-Gender'!A:A, 'Team Points Summary'!H384)</f>
        <v>1</v>
      </c>
      <c r="J384" s="16" t="str">
        <f t="shared" ref="J384:J410" si="60">IF(I384 = 0, "MISSING", "")</f>
        <v/>
      </c>
    </row>
    <row r="385" spans="1:10" s="16" customFormat="1" ht="15" x14ac:dyDescent="0.25">
      <c r="A385" s="42">
        <v>11</v>
      </c>
      <c r="B385" s="42" t="s">
        <v>61</v>
      </c>
      <c r="C385" s="42">
        <v>134</v>
      </c>
      <c r="D385" s="42">
        <v>20</v>
      </c>
      <c r="E385" s="42">
        <v>41</v>
      </c>
      <c r="F385" s="42">
        <v>73</v>
      </c>
      <c r="H385" s="16" t="str">
        <f t="shared" si="59"/>
        <v>Grade 4 Girls Earl Buxton A</v>
      </c>
      <c r="I385" s="16">
        <f>COUNTIF('Point Totals by Grade-Gender'!A:A, 'Team Points Summary'!H385)</f>
        <v>1</v>
      </c>
      <c r="J385" s="16" t="str">
        <f t="shared" si="60"/>
        <v/>
      </c>
    </row>
    <row r="386" spans="1:10" s="16" customFormat="1" ht="15" x14ac:dyDescent="0.25">
      <c r="A386" s="42">
        <v>12</v>
      </c>
      <c r="B386" s="42" t="s">
        <v>445</v>
      </c>
      <c r="C386" s="42">
        <v>154</v>
      </c>
      <c r="D386" s="42">
        <v>2</v>
      </c>
      <c r="E386" s="42">
        <v>71</v>
      </c>
      <c r="F386" s="42">
        <v>81</v>
      </c>
      <c r="H386" s="16" t="str">
        <f t="shared" si="59"/>
        <v>Grade 4 Girls Notre Dame Edmonton A</v>
      </c>
      <c r="I386" s="16">
        <f>COUNTIF('Point Totals by Grade-Gender'!A:A, 'Team Points Summary'!H386)</f>
        <v>1</v>
      </c>
      <c r="J386" s="16" t="str">
        <f t="shared" si="60"/>
        <v/>
      </c>
    </row>
    <row r="387" spans="1:10" s="16" customFormat="1" ht="15" x14ac:dyDescent="0.25">
      <c r="A387" s="42">
        <v>13</v>
      </c>
      <c r="B387" s="42" t="s">
        <v>53</v>
      </c>
      <c r="C387" s="42">
        <v>159</v>
      </c>
      <c r="D387" s="42">
        <v>21</v>
      </c>
      <c r="E387" s="42">
        <v>24</v>
      </c>
      <c r="F387" s="42">
        <v>114</v>
      </c>
      <c r="H387" s="16" t="str">
        <f t="shared" si="59"/>
        <v>Grade 4 Girls Holyrood A</v>
      </c>
      <c r="I387" s="16">
        <f>COUNTIF('Point Totals by Grade-Gender'!A:A, 'Team Points Summary'!H387)</f>
        <v>1</v>
      </c>
      <c r="J387" s="16" t="str">
        <f t="shared" si="60"/>
        <v/>
      </c>
    </row>
    <row r="388" spans="1:10" s="16" customFormat="1" ht="15" x14ac:dyDescent="0.25">
      <c r="A388" s="42">
        <v>14</v>
      </c>
      <c r="B388" s="42" t="s">
        <v>311</v>
      </c>
      <c r="C388" s="42">
        <v>175</v>
      </c>
      <c r="D388" s="42">
        <v>31</v>
      </c>
      <c r="E388" s="42">
        <v>54</v>
      </c>
      <c r="F388" s="42">
        <v>90</v>
      </c>
      <c r="H388" s="16" t="str">
        <f t="shared" si="59"/>
        <v>Grade 4 Girls Elmwood A</v>
      </c>
      <c r="I388" s="16">
        <f>COUNTIF('Point Totals by Grade-Gender'!A:A, 'Team Points Summary'!H388)</f>
        <v>1</v>
      </c>
      <c r="J388" s="16" t="str">
        <f t="shared" si="60"/>
        <v/>
      </c>
    </row>
    <row r="389" spans="1:10" s="16" customFormat="1" ht="15" x14ac:dyDescent="0.25">
      <c r="A389" s="42">
        <v>15</v>
      </c>
      <c r="B389" s="42" t="s">
        <v>45</v>
      </c>
      <c r="C389" s="42">
        <v>179</v>
      </c>
      <c r="D389" s="42">
        <v>40</v>
      </c>
      <c r="E389" s="42">
        <v>44</v>
      </c>
      <c r="F389" s="42">
        <v>95</v>
      </c>
      <c r="H389" s="16" t="str">
        <f t="shared" si="59"/>
        <v>Grade 4 Girls Michael A. Kostek A</v>
      </c>
      <c r="I389" s="16">
        <f>COUNTIF('Point Totals by Grade-Gender'!A:A, 'Team Points Summary'!H389)</f>
        <v>1</v>
      </c>
      <c r="J389" s="16" t="str">
        <f t="shared" si="60"/>
        <v/>
      </c>
    </row>
    <row r="390" spans="1:10" s="16" customFormat="1" ht="15" x14ac:dyDescent="0.25">
      <c r="A390" s="42">
        <v>16</v>
      </c>
      <c r="B390" s="42" t="s">
        <v>48</v>
      </c>
      <c r="C390" s="42">
        <v>184</v>
      </c>
      <c r="D390" s="42">
        <v>33</v>
      </c>
      <c r="E390" s="42">
        <v>36</v>
      </c>
      <c r="F390" s="42">
        <v>115</v>
      </c>
      <c r="H390" s="16" t="str">
        <f t="shared" si="59"/>
        <v>Grade 4 Girls Brookside A</v>
      </c>
      <c r="I390" s="16">
        <f>COUNTIF('Point Totals by Grade-Gender'!A:A, 'Team Points Summary'!H390)</f>
        <v>1</v>
      </c>
      <c r="J390" s="16" t="str">
        <f t="shared" si="60"/>
        <v/>
      </c>
    </row>
    <row r="391" spans="1:10" s="16" customFormat="1" ht="15" x14ac:dyDescent="0.25">
      <c r="A391" s="42">
        <v>17</v>
      </c>
      <c r="B391" s="42" t="s">
        <v>97</v>
      </c>
      <c r="C391" s="42">
        <v>185</v>
      </c>
      <c r="D391" s="42">
        <v>5</v>
      </c>
      <c r="E391" s="42">
        <v>88</v>
      </c>
      <c r="F391" s="42">
        <v>92</v>
      </c>
      <c r="H391" s="16" t="str">
        <f t="shared" si="59"/>
        <v>Grade 4 Girls Mill Creek A</v>
      </c>
      <c r="I391" s="16">
        <f>COUNTIF('Point Totals by Grade-Gender'!A:A, 'Team Points Summary'!H391)</f>
        <v>1</v>
      </c>
      <c r="J391" s="16" t="str">
        <f t="shared" si="60"/>
        <v/>
      </c>
    </row>
    <row r="392" spans="1:10" s="16" customFormat="1" ht="15" x14ac:dyDescent="0.25">
      <c r="A392" s="42">
        <v>18</v>
      </c>
      <c r="B392" s="42" t="s">
        <v>158</v>
      </c>
      <c r="C392" s="42">
        <v>186</v>
      </c>
      <c r="D392" s="42">
        <v>35</v>
      </c>
      <c r="E392" s="42">
        <v>55</v>
      </c>
      <c r="F392" s="42">
        <v>96</v>
      </c>
      <c r="H392" s="16" t="str">
        <f t="shared" si="59"/>
        <v>Grade 4 Girls Joey Moss A</v>
      </c>
      <c r="I392" s="16">
        <f>COUNTIF('Point Totals by Grade-Gender'!A:A, 'Team Points Summary'!H392)</f>
        <v>1</v>
      </c>
      <c r="J392" s="16" t="str">
        <f t="shared" si="60"/>
        <v/>
      </c>
    </row>
    <row r="393" spans="1:10" s="16" customFormat="1" ht="15" x14ac:dyDescent="0.25">
      <c r="A393" s="42">
        <v>19</v>
      </c>
      <c r="B393" s="42" t="s">
        <v>103</v>
      </c>
      <c r="C393" s="42">
        <v>188</v>
      </c>
      <c r="D393" s="42">
        <v>4</v>
      </c>
      <c r="E393" s="42">
        <v>34</v>
      </c>
      <c r="F393" s="42">
        <v>150</v>
      </c>
      <c r="H393" s="16" t="str">
        <f t="shared" si="59"/>
        <v>Grade 4 Girls Belgravia A</v>
      </c>
      <c r="I393" s="16">
        <f>COUNTIF('Point Totals by Grade-Gender'!A:A, 'Team Points Summary'!H393)</f>
        <v>1</v>
      </c>
      <c r="J393" s="16" t="str">
        <f t="shared" si="60"/>
        <v/>
      </c>
    </row>
    <row r="394" spans="1:10" s="16" customFormat="1" ht="15" x14ac:dyDescent="0.25">
      <c r="A394" s="42">
        <v>20</v>
      </c>
      <c r="B394" s="42" t="s">
        <v>75</v>
      </c>
      <c r="C394" s="42">
        <v>188</v>
      </c>
      <c r="D394" s="42">
        <v>32</v>
      </c>
      <c r="E394" s="42">
        <v>72</v>
      </c>
      <c r="F394" s="42">
        <v>84</v>
      </c>
      <c r="H394" s="16" t="str">
        <f t="shared" si="59"/>
        <v>Grade 4 Girls Westbrook B</v>
      </c>
      <c r="I394" s="16">
        <f>COUNTIF('Point Totals by Grade-Gender'!A:A, 'Team Points Summary'!H394)</f>
        <v>1</v>
      </c>
      <c r="J394" s="16" t="str">
        <f t="shared" si="60"/>
        <v/>
      </c>
    </row>
    <row r="395" spans="1:10" s="16" customFormat="1" ht="15" x14ac:dyDescent="0.25">
      <c r="A395" s="42">
        <v>21</v>
      </c>
      <c r="B395" s="42" t="s">
        <v>227</v>
      </c>
      <c r="C395" s="42">
        <v>189</v>
      </c>
      <c r="D395" s="42">
        <v>45</v>
      </c>
      <c r="E395" s="42">
        <v>67</v>
      </c>
      <c r="F395" s="42">
        <v>77</v>
      </c>
      <c r="H395" s="16" t="str">
        <f t="shared" si="59"/>
        <v>Grade 4 Girls Johnny Bright A</v>
      </c>
      <c r="I395" s="16">
        <f>COUNTIF('Point Totals by Grade-Gender'!A:A, 'Team Points Summary'!H395)</f>
        <v>1</v>
      </c>
      <c r="J395" s="16" t="str">
        <f t="shared" si="60"/>
        <v/>
      </c>
    </row>
    <row r="396" spans="1:10" s="16" customFormat="1" ht="15" x14ac:dyDescent="0.25">
      <c r="A396" s="42">
        <v>22</v>
      </c>
      <c r="B396" s="42" t="s">
        <v>151</v>
      </c>
      <c r="C396" s="42">
        <v>192</v>
      </c>
      <c r="D396" s="42">
        <v>53</v>
      </c>
      <c r="E396" s="42">
        <v>69</v>
      </c>
      <c r="F396" s="42">
        <v>70</v>
      </c>
      <c r="H396" s="16" t="str">
        <f t="shared" si="59"/>
        <v>Grade 4 Girls Patricia Heights B</v>
      </c>
      <c r="I396" s="16">
        <f>COUNTIF('Point Totals by Grade-Gender'!A:A, 'Team Points Summary'!H396)</f>
        <v>1</v>
      </c>
      <c r="J396" s="16" t="str">
        <f t="shared" si="60"/>
        <v/>
      </c>
    </row>
    <row r="397" spans="1:10" s="16" customFormat="1" ht="15" x14ac:dyDescent="0.25">
      <c r="A397" s="42">
        <v>23</v>
      </c>
      <c r="B397" s="42" t="s">
        <v>222</v>
      </c>
      <c r="C397" s="42">
        <v>198</v>
      </c>
      <c r="D397" s="42">
        <v>52</v>
      </c>
      <c r="E397" s="42">
        <v>66</v>
      </c>
      <c r="F397" s="42">
        <v>80</v>
      </c>
      <c r="H397" s="16" t="str">
        <f t="shared" si="59"/>
        <v>Grade 4 Girls Aurora Charter A</v>
      </c>
      <c r="I397" s="16">
        <f>COUNTIF('Point Totals by Grade-Gender'!A:A, 'Team Points Summary'!H397)</f>
        <v>1</v>
      </c>
      <c r="J397" s="16" t="str">
        <f t="shared" si="60"/>
        <v/>
      </c>
    </row>
    <row r="398" spans="1:10" s="16" customFormat="1" ht="15" x14ac:dyDescent="0.25">
      <c r="A398" s="42">
        <v>24</v>
      </c>
      <c r="B398" s="42" t="s">
        <v>73</v>
      </c>
      <c r="C398" s="42">
        <v>225</v>
      </c>
      <c r="D398" s="42">
        <v>60</v>
      </c>
      <c r="E398" s="42">
        <v>63</v>
      </c>
      <c r="F398" s="42">
        <v>102</v>
      </c>
      <c r="H398" s="16" t="str">
        <f t="shared" si="59"/>
        <v>Grade 4 Girls Forest Heights A</v>
      </c>
      <c r="I398" s="16">
        <f>COUNTIF('Point Totals by Grade-Gender'!A:A, 'Team Points Summary'!H398)</f>
        <v>1</v>
      </c>
      <c r="J398" s="16" t="str">
        <f t="shared" si="60"/>
        <v/>
      </c>
    </row>
    <row r="399" spans="1:10" s="16" customFormat="1" ht="15" x14ac:dyDescent="0.25">
      <c r="A399" s="42">
        <v>25</v>
      </c>
      <c r="B399" s="42" t="s">
        <v>317</v>
      </c>
      <c r="C399" s="42">
        <v>261</v>
      </c>
      <c r="D399" s="42">
        <v>61</v>
      </c>
      <c r="E399" s="42">
        <v>65</v>
      </c>
      <c r="F399" s="42">
        <v>135</v>
      </c>
      <c r="H399" s="16" t="str">
        <f t="shared" si="59"/>
        <v>Grade 4 Girls Crestwood A</v>
      </c>
      <c r="I399" s="16">
        <f>COUNTIF('Point Totals by Grade-Gender'!A:A, 'Team Points Summary'!H399)</f>
        <v>1</v>
      </c>
      <c r="J399" s="16" t="str">
        <f t="shared" si="60"/>
        <v/>
      </c>
    </row>
    <row r="400" spans="1:10" s="16" customFormat="1" ht="15" x14ac:dyDescent="0.25">
      <c r="A400" s="42">
        <v>26</v>
      </c>
      <c r="B400" s="42" t="s">
        <v>442</v>
      </c>
      <c r="C400" s="42">
        <v>278</v>
      </c>
      <c r="D400" s="42">
        <v>75</v>
      </c>
      <c r="E400" s="42">
        <v>79</v>
      </c>
      <c r="F400" s="42">
        <v>124</v>
      </c>
      <c r="H400" s="16" t="str">
        <f t="shared" si="59"/>
        <v>Grade 4 Girls Edmonton Christian West B</v>
      </c>
      <c r="I400" s="16">
        <f>COUNTIF('Point Totals by Grade-Gender'!A:A, 'Team Points Summary'!H400)</f>
        <v>1</v>
      </c>
      <c r="J400" s="16" t="str">
        <f t="shared" si="60"/>
        <v/>
      </c>
    </row>
    <row r="401" spans="1:10" s="16" customFormat="1" ht="15" x14ac:dyDescent="0.25">
      <c r="A401" s="42">
        <v>27</v>
      </c>
      <c r="B401" s="42" t="s">
        <v>65</v>
      </c>
      <c r="C401" s="42">
        <v>291</v>
      </c>
      <c r="D401" s="42">
        <v>86</v>
      </c>
      <c r="E401" s="42">
        <v>94</v>
      </c>
      <c r="F401" s="42">
        <v>111</v>
      </c>
      <c r="H401" s="16" t="str">
        <f t="shared" si="59"/>
        <v>Grade 4 Girls Earl Buxton B</v>
      </c>
      <c r="I401" s="16">
        <f>COUNTIF('Point Totals by Grade-Gender'!A:A, 'Team Points Summary'!H401)</f>
        <v>1</v>
      </c>
      <c r="J401" s="16" t="str">
        <f t="shared" si="60"/>
        <v/>
      </c>
    </row>
    <row r="402" spans="1:10" s="16" customFormat="1" ht="15" x14ac:dyDescent="0.25">
      <c r="A402" s="42">
        <v>28</v>
      </c>
      <c r="B402" s="42" t="s">
        <v>223</v>
      </c>
      <c r="C402" s="42">
        <v>293</v>
      </c>
      <c r="D402" s="42">
        <v>93</v>
      </c>
      <c r="E402" s="42">
        <v>97</v>
      </c>
      <c r="F402" s="42">
        <v>103</v>
      </c>
      <c r="H402" s="16" t="str">
        <f t="shared" si="59"/>
        <v>Grade 4 Girls Aurora Charter B</v>
      </c>
      <c r="I402" s="16">
        <f>COUNTIF('Point Totals by Grade-Gender'!A:A, 'Team Points Summary'!H402)</f>
        <v>1</v>
      </c>
      <c r="J402" s="16" t="str">
        <f t="shared" si="60"/>
        <v/>
      </c>
    </row>
    <row r="403" spans="1:10" s="16" customFormat="1" ht="15" x14ac:dyDescent="0.25">
      <c r="A403" s="42">
        <v>29</v>
      </c>
      <c r="B403" s="42" t="s">
        <v>60</v>
      </c>
      <c r="C403" s="42">
        <v>293</v>
      </c>
      <c r="D403" s="42">
        <v>76</v>
      </c>
      <c r="E403" s="42">
        <v>78</v>
      </c>
      <c r="F403" s="42">
        <v>139</v>
      </c>
      <c r="H403" s="16" t="str">
        <f t="shared" si="59"/>
        <v>Grade 4 Girls Brander Gardens B</v>
      </c>
      <c r="I403" s="16">
        <f>COUNTIF('Point Totals by Grade-Gender'!A:A, 'Team Points Summary'!H403)</f>
        <v>1</v>
      </c>
      <c r="J403" s="16" t="str">
        <f t="shared" si="60"/>
        <v/>
      </c>
    </row>
    <row r="404" spans="1:10" s="16" customFormat="1" ht="15" x14ac:dyDescent="0.25">
      <c r="A404" s="42">
        <v>30</v>
      </c>
      <c r="B404" s="42" t="s">
        <v>210</v>
      </c>
      <c r="C404" s="42">
        <v>302</v>
      </c>
      <c r="D404" s="42">
        <v>64</v>
      </c>
      <c r="E404" s="42">
        <v>113</v>
      </c>
      <c r="F404" s="42">
        <v>125</v>
      </c>
      <c r="H404" s="16" t="str">
        <f t="shared" si="59"/>
        <v>Grade 4 Girls David Thomas King A</v>
      </c>
      <c r="I404" s="16">
        <f>COUNTIF('Point Totals by Grade-Gender'!A:A, 'Team Points Summary'!H404)</f>
        <v>1</v>
      </c>
      <c r="J404" s="16" t="str">
        <f t="shared" si="60"/>
        <v/>
      </c>
    </row>
    <row r="405" spans="1:10" s="16" customFormat="1" ht="15" x14ac:dyDescent="0.25">
      <c r="A405" s="42">
        <v>31</v>
      </c>
      <c r="B405" s="42" t="s">
        <v>54</v>
      </c>
      <c r="C405" s="42">
        <v>313</v>
      </c>
      <c r="D405" s="42">
        <v>101</v>
      </c>
      <c r="E405" s="42">
        <v>104</v>
      </c>
      <c r="F405" s="42">
        <v>108</v>
      </c>
      <c r="H405" s="16" t="str">
        <f t="shared" si="59"/>
        <v>Grade 4 Girls Michael A. Kostek B</v>
      </c>
      <c r="I405" s="16">
        <f>COUNTIF('Point Totals by Grade-Gender'!A:A, 'Team Points Summary'!H405)</f>
        <v>1</v>
      </c>
      <c r="J405" s="16" t="str">
        <f t="shared" si="60"/>
        <v/>
      </c>
    </row>
    <row r="406" spans="1:10" s="16" customFormat="1" ht="15" x14ac:dyDescent="0.25">
      <c r="A406" s="42">
        <v>32</v>
      </c>
      <c r="B406" s="42" t="s">
        <v>446</v>
      </c>
      <c r="C406" s="42">
        <v>322</v>
      </c>
      <c r="D406" s="42">
        <v>100</v>
      </c>
      <c r="E406" s="42">
        <v>106</v>
      </c>
      <c r="F406" s="42">
        <v>116</v>
      </c>
      <c r="H406" s="16" t="str">
        <f t="shared" si="59"/>
        <v>Grade 4 Girls Notre Dame Edmonton B</v>
      </c>
      <c r="I406" s="16">
        <f>COUNTIF('Point Totals by Grade-Gender'!A:A, 'Team Points Summary'!H406)</f>
        <v>1</v>
      </c>
      <c r="J406" s="16" t="str">
        <f t="shared" si="60"/>
        <v/>
      </c>
    </row>
    <row r="407" spans="1:10" s="16" customFormat="1" ht="15" x14ac:dyDescent="0.25">
      <c r="A407" s="42">
        <v>33</v>
      </c>
      <c r="B407" s="42" t="s">
        <v>118</v>
      </c>
      <c r="C407" s="42">
        <v>338</v>
      </c>
      <c r="D407" s="42">
        <v>85</v>
      </c>
      <c r="E407" s="42">
        <v>99</v>
      </c>
      <c r="F407" s="42">
        <v>154</v>
      </c>
      <c r="H407" s="16" t="str">
        <f t="shared" si="59"/>
        <v>Grade 4 Girls Callingwood A</v>
      </c>
      <c r="I407" s="16">
        <f>COUNTIF('Point Totals by Grade-Gender'!A:A, 'Team Points Summary'!H407)</f>
        <v>1</v>
      </c>
      <c r="J407" s="16" t="str">
        <f t="shared" si="60"/>
        <v/>
      </c>
    </row>
    <row r="408" spans="1:10" s="16" customFormat="1" ht="15" x14ac:dyDescent="0.25">
      <c r="A408" s="42">
        <v>34</v>
      </c>
      <c r="B408" s="42" t="s">
        <v>329</v>
      </c>
      <c r="C408" s="42">
        <v>348</v>
      </c>
      <c r="D408" s="42">
        <v>82</v>
      </c>
      <c r="E408" s="42">
        <v>123</v>
      </c>
      <c r="F408" s="42">
        <v>143</v>
      </c>
      <c r="H408" s="16" t="str">
        <f t="shared" si="59"/>
        <v>Grade 4 Girls Coronation A</v>
      </c>
      <c r="I408" s="16">
        <f>COUNTIF('Point Totals by Grade-Gender'!A:A, 'Team Points Summary'!H408)</f>
        <v>1</v>
      </c>
      <c r="J408" s="16" t="str">
        <f t="shared" si="60"/>
        <v/>
      </c>
    </row>
    <row r="409" spans="1:10" s="16" customFormat="1" ht="15" x14ac:dyDescent="0.25">
      <c r="A409" s="42">
        <v>35</v>
      </c>
      <c r="B409" s="42" t="s">
        <v>437</v>
      </c>
      <c r="C409" s="42">
        <v>361</v>
      </c>
      <c r="D409" s="42">
        <v>56</v>
      </c>
      <c r="E409" s="42">
        <v>91</v>
      </c>
      <c r="F409" s="42">
        <v>214</v>
      </c>
      <c r="H409" s="16" t="str">
        <f t="shared" si="59"/>
        <v>Grade 4 Girls Virginia Park A</v>
      </c>
      <c r="I409" s="16">
        <f>COUNTIF('Point Totals by Grade-Gender'!A:A, 'Team Points Summary'!H409)</f>
        <v>1</v>
      </c>
      <c r="J409" s="16" t="str">
        <f t="shared" si="60"/>
        <v/>
      </c>
    </row>
    <row r="410" spans="1:10" s="16" customFormat="1" ht="15" x14ac:dyDescent="0.25">
      <c r="A410" s="42">
        <v>36</v>
      </c>
      <c r="B410" s="42" t="s">
        <v>209</v>
      </c>
      <c r="C410" s="42">
        <v>364</v>
      </c>
      <c r="D410" s="42">
        <v>57</v>
      </c>
      <c r="E410" s="42">
        <v>118</v>
      </c>
      <c r="F410" s="42">
        <v>189</v>
      </c>
      <c r="H410" s="16" t="str">
        <f t="shared" si="59"/>
        <v>Grade 4 Girls Westglen A</v>
      </c>
      <c r="I410" s="16">
        <f>COUNTIF('Point Totals by Grade-Gender'!A:A, 'Team Points Summary'!H410)</f>
        <v>1</v>
      </c>
      <c r="J410" s="16" t="str">
        <f t="shared" si="60"/>
        <v/>
      </c>
    </row>
    <row r="411" spans="1:10" s="16" customFormat="1" ht="15" x14ac:dyDescent="0.25">
      <c r="A411" s="42">
        <v>37</v>
      </c>
      <c r="B411" s="42" t="s">
        <v>155</v>
      </c>
      <c r="C411" s="42">
        <v>373</v>
      </c>
      <c r="D411" s="42">
        <v>105</v>
      </c>
      <c r="E411" s="42">
        <v>122</v>
      </c>
      <c r="F411" s="42">
        <v>146</v>
      </c>
      <c r="H411" s="16" t="str">
        <f t="shared" ref="H411:H421" si="61">CONCATENATE("Grade 4 Girls ", B411)</f>
        <v>Grade 4 Girls Laurier Heights C</v>
      </c>
      <c r="I411" s="16">
        <f>COUNTIF('Point Totals by Grade-Gender'!A:A, 'Team Points Summary'!H411)</f>
        <v>1</v>
      </c>
      <c r="J411" s="16" t="str">
        <f t="shared" si="58"/>
        <v/>
      </c>
    </row>
    <row r="412" spans="1:10" s="16" customFormat="1" ht="15" x14ac:dyDescent="0.25">
      <c r="A412" s="42">
        <v>38</v>
      </c>
      <c r="B412" s="42" t="s">
        <v>116</v>
      </c>
      <c r="C412" s="42">
        <v>383</v>
      </c>
      <c r="D412" s="42">
        <v>107</v>
      </c>
      <c r="E412" s="42">
        <v>109</v>
      </c>
      <c r="F412" s="42">
        <v>167</v>
      </c>
      <c r="H412" s="16" t="str">
        <f t="shared" si="61"/>
        <v>Grade 4 Girls King Edward A</v>
      </c>
      <c r="I412" s="16">
        <f>COUNTIF('Point Totals by Grade-Gender'!A:A, 'Team Points Summary'!H412)</f>
        <v>1</v>
      </c>
      <c r="J412" s="16" t="str">
        <f t="shared" si="58"/>
        <v/>
      </c>
    </row>
    <row r="413" spans="1:10" s="16" customFormat="1" ht="15" x14ac:dyDescent="0.25">
      <c r="A413" s="42">
        <v>39</v>
      </c>
      <c r="B413" s="42" t="s">
        <v>685</v>
      </c>
      <c r="C413" s="42">
        <v>394</v>
      </c>
      <c r="D413" s="42">
        <v>62</v>
      </c>
      <c r="E413" s="42">
        <v>140</v>
      </c>
      <c r="F413" s="42">
        <v>192</v>
      </c>
      <c r="H413" s="16" t="str">
        <f t="shared" si="61"/>
        <v>Grade 4 Girls Constable Daniel Woodall A</v>
      </c>
      <c r="I413" s="16">
        <f>COUNTIF('Point Totals by Grade-Gender'!A:A, 'Team Points Summary'!H413)</f>
        <v>1</v>
      </c>
      <c r="J413" s="16" t="str">
        <f t="shared" si="58"/>
        <v/>
      </c>
    </row>
    <row r="414" spans="1:10" s="16" customFormat="1" ht="15" x14ac:dyDescent="0.25">
      <c r="A414" s="42">
        <v>40</v>
      </c>
      <c r="B414" s="42" t="s">
        <v>70</v>
      </c>
      <c r="C414" s="42">
        <v>406</v>
      </c>
      <c r="D414" s="42">
        <v>112</v>
      </c>
      <c r="E414" s="42">
        <v>132</v>
      </c>
      <c r="F414" s="42">
        <v>162</v>
      </c>
      <c r="H414" s="16" t="str">
        <f t="shared" si="61"/>
        <v>Grade 4 Girls Earl Buxton C</v>
      </c>
      <c r="I414" s="16">
        <f>COUNTIF('Point Totals by Grade-Gender'!A:A, 'Team Points Summary'!H414)</f>
        <v>1</v>
      </c>
      <c r="J414" s="16" t="str">
        <f t="shared" si="58"/>
        <v/>
      </c>
    </row>
    <row r="415" spans="1:10" s="16" customFormat="1" ht="15" x14ac:dyDescent="0.25">
      <c r="A415" s="42">
        <v>41</v>
      </c>
      <c r="B415" s="42" t="s">
        <v>56</v>
      </c>
      <c r="C415" s="42">
        <v>416</v>
      </c>
      <c r="D415" s="42">
        <v>136</v>
      </c>
      <c r="E415" s="42">
        <v>138</v>
      </c>
      <c r="F415" s="42">
        <v>142</v>
      </c>
      <c r="H415" s="16" t="str">
        <f t="shared" si="61"/>
        <v>Grade 4 Girls Rio Terrace B</v>
      </c>
      <c r="I415" s="16">
        <f>COUNTIF('Point Totals by Grade-Gender'!A:A, 'Team Points Summary'!H415)</f>
        <v>1</v>
      </c>
      <c r="J415" s="16" t="str">
        <f t="shared" si="58"/>
        <v/>
      </c>
    </row>
    <row r="416" spans="1:10" s="16" customFormat="1" ht="15" x14ac:dyDescent="0.25">
      <c r="A416" s="42">
        <v>42</v>
      </c>
      <c r="B416" s="42" t="s">
        <v>154</v>
      </c>
      <c r="C416" s="42">
        <v>416</v>
      </c>
      <c r="D416" s="42">
        <v>117</v>
      </c>
      <c r="E416" s="42">
        <v>120</v>
      </c>
      <c r="F416" s="42">
        <v>179</v>
      </c>
      <c r="H416" s="16" t="str">
        <f t="shared" si="61"/>
        <v>Grade 4 Girls Patricia Heights C</v>
      </c>
      <c r="I416" s="16">
        <f>COUNTIF('Point Totals by Grade-Gender'!A:A, 'Team Points Summary'!H416)</f>
        <v>1</v>
      </c>
      <c r="J416" s="16" t="str">
        <f t="shared" si="58"/>
        <v/>
      </c>
    </row>
    <row r="417" spans="1:10" s="16" customFormat="1" ht="15" x14ac:dyDescent="0.25">
      <c r="A417" s="42">
        <v>43</v>
      </c>
      <c r="B417" s="42" t="s">
        <v>319</v>
      </c>
      <c r="C417" s="42">
        <v>416</v>
      </c>
      <c r="D417" s="42">
        <v>133</v>
      </c>
      <c r="E417" s="42">
        <v>134</v>
      </c>
      <c r="F417" s="42">
        <v>149</v>
      </c>
      <c r="H417" s="16" t="str">
        <f t="shared" si="61"/>
        <v>Grade 4 Girls Forest Heights B</v>
      </c>
      <c r="I417" s="16">
        <f>COUNTIF('Point Totals by Grade-Gender'!A:A, 'Team Points Summary'!H417)</f>
        <v>1</v>
      </c>
      <c r="J417" s="16" t="str">
        <f t="shared" si="58"/>
        <v/>
      </c>
    </row>
    <row r="418" spans="1:10" s="16" customFormat="1" ht="15" x14ac:dyDescent="0.25">
      <c r="A418" s="42">
        <v>44</v>
      </c>
      <c r="B418" s="42" t="s">
        <v>316</v>
      </c>
      <c r="C418" s="42">
        <v>439</v>
      </c>
      <c r="D418" s="42">
        <v>58</v>
      </c>
      <c r="E418" s="42">
        <v>145</v>
      </c>
      <c r="F418" s="42">
        <v>236</v>
      </c>
      <c r="H418" s="16" t="str">
        <f t="shared" si="61"/>
        <v>Grade 4 Girls Coralwood Adventist Academy A</v>
      </c>
      <c r="I418" s="16">
        <f>COUNTIF('Point Totals by Grade-Gender'!A:A, 'Team Points Summary'!H418)</f>
        <v>1</v>
      </c>
      <c r="J418" s="16" t="str">
        <f t="shared" si="58"/>
        <v/>
      </c>
    </row>
    <row r="419" spans="1:10" s="16" customFormat="1" ht="15" x14ac:dyDescent="0.25">
      <c r="A419" s="42">
        <v>45</v>
      </c>
      <c r="B419" s="42" t="s">
        <v>57</v>
      </c>
      <c r="C419" s="42">
        <v>450</v>
      </c>
      <c r="D419" s="42">
        <v>28</v>
      </c>
      <c r="E419" s="42">
        <v>199</v>
      </c>
      <c r="F419" s="42">
        <v>223</v>
      </c>
      <c r="H419" s="16" t="str">
        <f t="shared" si="61"/>
        <v>Grade 4 Girls Uncas A</v>
      </c>
      <c r="I419" s="16">
        <f>COUNTIF('Point Totals by Grade-Gender'!A:A, 'Team Points Summary'!H419)</f>
        <v>1</v>
      </c>
      <c r="J419" s="16" t="str">
        <f t="shared" si="58"/>
        <v/>
      </c>
    </row>
    <row r="420" spans="1:10" s="16" customFormat="1" ht="15" x14ac:dyDescent="0.25">
      <c r="A420" s="42">
        <v>46</v>
      </c>
      <c r="B420" s="42" t="s">
        <v>234</v>
      </c>
      <c r="C420" s="42">
        <v>457</v>
      </c>
      <c r="D420" s="42">
        <v>74</v>
      </c>
      <c r="E420" s="42">
        <v>127</v>
      </c>
      <c r="F420" s="42">
        <v>256</v>
      </c>
      <c r="H420" s="16" t="str">
        <f t="shared" si="61"/>
        <v>Grade 4 Girls Steinhauer A</v>
      </c>
      <c r="I420" s="16">
        <f>COUNTIF('Point Totals by Grade-Gender'!A:A, 'Team Points Summary'!H420)</f>
        <v>1</v>
      </c>
      <c r="J420" s="16" t="str">
        <f t="shared" si="58"/>
        <v/>
      </c>
    </row>
    <row r="421" spans="1:10" s="16" customFormat="1" ht="15" x14ac:dyDescent="0.25">
      <c r="A421" s="42">
        <v>47</v>
      </c>
      <c r="B421" s="42" t="s">
        <v>451</v>
      </c>
      <c r="C421" s="42">
        <v>457</v>
      </c>
      <c r="D421" s="42">
        <v>128</v>
      </c>
      <c r="E421" s="42">
        <v>164</v>
      </c>
      <c r="F421" s="42">
        <v>165</v>
      </c>
      <c r="H421" s="16" t="str">
        <f t="shared" si="61"/>
        <v>Grade 4 Girls Winterburn A</v>
      </c>
      <c r="I421" s="16">
        <f>COUNTIF('Point Totals by Grade-Gender'!A:A, 'Team Points Summary'!H421)</f>
        <v>1</v>
      </c>
      <c r="J421" s="16" t="str">
        <f t="shared" si="58"/>
        <v/>
      </c>
    </row>
    <row r="422" spans="1:10" s="16" customFormat="1" ht="15" x14ac:dyDescent="0.25">
      <c r="A422" s="42">
        <v>48</v>
      </c>
      <c r="B422" s="42" t="s">
        <v>313</v>
      </c>
      <c r="C422" s="42">
        <v>459</v>
      </c>
      <c r="D422" s="42">
        <v>137</v>
      </c>
      <c r="E422" s="42">
        <v>156</v>
      </c>
      <c r="F422" s="42">
        <v>166</v>
      </c>
      <c r="H422" s="16" t="str">
        <f t="shared" ref="H422:H443" si="62">CONCATENATE("Grade 4 Girls ", B422)</f>
        <v>Grade 4 Girls Elmwood B</v>
      </c>
      <c r="I422" s="16">
        <f>COUNTIF('Point Totals by Grade-Gender'!A:A, 'Team Points Summary'!H422)</f>
        <v>1</v>
      </c>
      <c r="J422" s="16" t="str">
        <f t="shared" ref="J422:J443" si="63">IF(I422 = 0, "MISSING", "")</f>
        <v/>
      </c>
    </row>
    <row r="423" spans="1:10" s="16" customFormat="1" ht="15" x14ac:dyDescent="0.25">
      <c r="A423" s="42">
        <v>49</v>
      </c>
      <c r="B423" s="42" t="s">
        <v>224</v>
      </c>
      <c r="C423" s="42">
        <v>462</v>
      </c>
      <c r="D423" s="42">
        <v>121</v>
      </c>
      <c r="E423" s="42">
        <v>144</v>
      </c>
      <c r="F423" s="42">
        <v>197</v>
      </c>
      <c r="H423" s="16" t="str">
        <f t="shared" si="62"/>
        <v>Grade 4 Girls Aurora Charter C</v>
      </c>
      <c r="I423" s="16">
        <f>COUNTIF('Point Totals by Grade-Gender'!A:A, 'Team Points Summary'!H423)</f>
        <v>1</v>
      </c>
      <c r="J423" s="16" t="str">
        <f t="shared" si="63"/>
        <v/>
      </c>
    </row>
    <row r="424" spans="1:10" s="16" customFormat="1" ht="15" x14ac:dyDescent="0.25">
      <c r="A424" s="42">
        <v>50</v>
      </c>
      <c r="B424" s="42" t="s">
        <v>215</v>
      </c>
      <c r="C424" s="42">
        <v>504</v>
      </c>
      <c r="D424" s="42">
        <v>126</v>
      </c>
      <c r="E424" s="42">
        <v>180</v>
      </c>
      <c r="F424" s="42">
        <v>198</v>
      </c>
      <c r="H424" s="16" t="str">
        <f t="shared" si="62"/>
        <v>Grade 4 Girls David Thomas King B</v>
      </c>
      <c r="I424" s="16">
        <f>COUNTIF('Point Totals by Grade-Gender'!A:A, 'Team Points Summary'!H424)</f>
        <v>1</v>
      </c>
      <c r="J424" s="16" t="str">
        <f t="shared" si="63"/>
        <v/>
      </c>
    </row>
    <row r="425" spans="1:10" s="16" customFormat="1" ht="15" x14ac:dyDescent="0.25">
      <c r="A425" s="42">
        <v>51</v>
      </c>
      <c r="B425" s="42" t="s">
        <v>230</v>
      </c>
      <c r="C425" s="42">
        <v>517</v>
      </c>
      <c r="D425" s="42">
        <v>129</v>
      </c>
      <c r="E425" s="42">
        <v>160</v>
      </c>
      <c r="F425" s="42">
        <v>228</v>
      </c>
      <c r="H425" s="16" t="str">
        <f t="shared" si="62"/>
        <v>Grade 4 Girls Johnny Bright B</v>
      </c>
      <c r="I425" s="16">
        <f>COUNTIF('Point Totals by Grade-Gender'!A:A, 'Team Points Summary'!H425)</f>
        <v>1</v>
      </c>
      <c r="J425" s="16" t="str">
        <f t="shared" si="63"/>
        <v/>
      </c>
    </row>
    <row r="426" spans="1:10" s="16" customFormat="1" ht="15" x14ac:dyDescent="0.25">
      <c r="A426" s="42">
        <v>52</v>
      </c>
      <c r="B426" s="42" t="s">
        <v>98</v>
      </c>
      <c r="C426" s="42">
        <v>522</v>
      </c>
      <c r="D426" s="42">
        <v>147</v>
      </c>
      <c r="E426" s="42">
        <v>185</v>
      </c>
      <c r="F426" s="42">
        <v>190</v>
      </c>
      <c r="H426" s="16" t="str">
        <f t="shared" si="62"/>
        <v>Grade 4 Girls Mill Creek B</v>
      </c>
      <c r="I426" s="16">
        <f>COUNTIF('Point Totals by Grade-Gender'!A:A, 'Team Points Summary'!H426)</f>
        <v>1</v>
      </c>
      <c r="J426" s="16" t="str">
        <f t="shared" si="63"/>
        <v/>
      </c>
    </row>
    <row r="427" spans="1:10" s="16" customFormat="1" ht="15" x14ac:dyDescent="0.25">
      <c r="A427" s="42">
        <v>53</v>
      </c>
      <c r="B427" s="42" t="s">
        <v>122</v>
      </c>
      <c r="C427" s="42">
        <v>523</v>
      </c>
      <c r="D427" s="42">
        <v>172</v>
      </c>
      <c r="E427" s="42">
        <v>174</v>
      </c>
      <c r="F427" s="42">
        <v>177</v>
      </c>
      <c r="H427" s="16" t="str">
        <f t="shared" si="62"/>
        <v>Grade 4 Girls King Edward B</v>
      </c>
      <c r="I427" s="16">
        <f>COUNTIF('Point Totals by Grade-Gender'!A:A, 'Team Points Summary'!H427)</f>
        <v>1</v>
      </c>
      <c r="J427" s="16" t="str">
        <f t="shared" si="63"/>
        <v/>
      </c>
    </row>
    <row r="428" spans="1:10" s="16" customFormat="1" ht="15" x14ac:dyDescent="0.25">
      <c r="A428" s="42">
        <v>54</v>
      </c>
      <c r="B428" s="42" t="s">
        <v>63</v>
      </c>
      <c r="C428" s="42">
        <v>527</v>
      </c>
      <c r="D428" s="42">
        <v>110</v>
      </c>
      <c r="E428" s="42">
        <v>205</v>
      </c>
      <c r="F428" s="42">
        <v>212</v>
      </c>
      <c r="H428" s="16" t="str">
        <f t="shared" si="62"/>
        <v>Grade 4 Girls Michael A. Kostek C</v>
      </c>
      <c r="I428" s="16">
        <f>COUNTIF('Point Totals by Grade-Gender'!A:A, 'Team Points Summary'!H428)</f>
        <v>1</v>
      </c>
      <c r="J428" s="16" t="str">
        <f t="shared" si="63"/>
        <v/>
      </c>
    </row>
    <row r="429" spans="1:10" s="16" customFormat="1" ht="15" x14ac:dyDescent="0.25">
      <c r="A429" s="42">
        <v>55</v>
      </c>
      <c r="B429" s="42" t="s">
        <v>84</v>
      </c>
      <c r="C429" s="42">
        <v>540</v>
      </c>
      <c r="D429" s="42">
        <v>151</v>
      </c>
      <c r="E429" s="42">
        <v>152</v>
      </c>
      <c r="F429" s="42">
        <v>237</v>
      </c>
      <c r="H429" s="16" t="str">
        <f t="shared" si="62"/>
        <v>Grade 4 Girls Brander Gardens C</v>
      </c>
      <c r="I429" s="16">
        <f>COUNTIF('Point Totals by Grade-Gender'!A:A, 'Team Points Summary'!H429)</f>
        <v>1</v>
      </c>
      <c r="J429" s="16" t="str">
        <f t="shared" si="63"/>
        <v/>
      </c>
    </row>
    <row r="430" spans="1:10" s="16" customFormat="1" ht="15" x14ac:dyDescent="0.25">
      <c r="A430" s="42">
        <v>56</v>
      </c>
      <c r="B430" s="42" t="s">
        <v>460</v>
      </c>
      <c r="C430" s="42">
        <v>547</v>
      </c>
      <c r="D430" s="42">
        <v>181</v>
      </c>
      <c r="E430" s="42">
        <v>182</v>
      </c>
      <c r="F430" s="42">
        <v>184</v>
      </c>
      <c r="H430" s="16" t="str">
        <f t="shared" ref="H430:H439" si="64">CONCATENATE("Grade 4 Girls ", B430)</f>
        <v>Grade 4 Girls Patricia Heights D</v>
      </c>
      <c r="I430" s="16">
        <f>COUNTIF('Point Totals by Grade-Gender'!A:A, 'Team Points Summary'!H430)</f>
        <v>1</v>
      </c>
      <c r="J430" s="16" t="str">
        <f t="shared" ref="J430:J439" si="65">IF(I430 = 0, "MISSING", "")</f>
        <v/>
      </c>
    </row>
    <row r="431" spans="1:10" s="16" customFormat="1" ht="15" x14ac:dyDescent="0.25">
      <c r="A431" s="42">
        <v>57</v>
      </c>
      <c r="B431" s="42" t="s">
        <v>46</v>
      </c>
      <c r="C431" s="42">
        <v>548</v>
      </c>
      <c r="D431" s="42">
        <v>168</v>
      </c>
      <c r="E431" s="42">
        <v>186</v>
      </c>
      <c r="F431" s="42">
        <v>194</v>
      </c>
      <c r="H431" s="16" t="str">
        <f t="shared" si="64"/>
        <v>Grade 4 Girls George P. Nicholson A</v>
      </c>
      <c r="I431" s="16">
        <f>COUNTIF('Point Totals by Grade-Gender'!A:A, 'Team Points Summary'!H431)</f>
        <v>1</v>
      </c>
      <c r="J431" s="16" t="str">
        <f t="shared" si="65"/>
        <v/>
      </c>
    </row>
    <row r="432" spans="1:10" s="16" customFormat="1" ht="15" x14ac:dyDescent="0.25">
      <c r="A432" s="42">
        <v>58</v>
      </c>
      <c r="B432" s="42" t="s">
        <v>67</v>
      </c>
      <c r="C432" s="42">
        <v>554</v>
      </c>
      <c r="D432" s="42">
        <v>131</v>
      </c>
      <c r="E432" s="42">
        <v>173</v>
      </c>
      <c r="F432" s="42">
        <v>250</v>
      </c>
      <c r="H432" s="16" t="str">
        <f t="shared" si="64"/>
        <v>Grade 4 Girls Centennial A</v>
      </c>
      <c r="I432" s="16">
        <f>COUNTIF('Point Totals by Grade-Gender'!A:A, 'Team Points Summary'!H432)</f>
        <v>1</v>
      </c>
      <c r="J432" s="16" t="str">
        <f t="shared" si="65"/>
        <v/>
      </c>
    </row>
    <row r="433" spans="1:11" s="16" customFormat="1" ht="15" x14ac:dyDescent="0.25">
      <c r="A433" s="42">
        <v>59</v>
      </c>
      <c r="B433" s="42" t="s">
        <v>320</v>
      </c>
      <c r="C433" s="42">
        <v>559</v>
      </c>
      <c r="D433" s="42">
        <v>157</v>
      </c>
      <c r="E433" s="42">
        <v>158</v>
      </c>
      <c r="F433" s="42">
        <v>244</v>
      </c>
      <c r="H433" s="16" t="str">
        <f t="shared" si="64"/>
        <v>Grade 4 Girls Crestwood B</v>
      </c>
      <c r="I433" s="16">
        <f>COUNTIF('Point Totals by Grade-Gender'!A:A, 'Team Points Summary'!H433)</f>
        <v>1</v>
      </c>
      <c r="J433" s="16" t="str">
        <f t="shared" si="65"/>
        <v/>
      </c>
    </row>
    <row r="434" spans="1:11" s="16" customFormat="1" ht="15" x14ac:dyDescent="0.25">
      <c r="A434" s="42">
        <v>60</v>
      </c>
      <c r="B434" s="42" t="s">
        <v>156</v>
      </c>
      <c r="C434" s="42">
        <v>559</v>
      </c>
      <c r="D434" s="42">
        <v>163</v>
      </c>
      <c r="E434" s="42">
        <v>176</v>
      </c>
      <c r="F434" s="42">
        <v>220</v>
      </c>
      <c r="H434" s="16" t="str">
        <f t="shared" si="64"/>
        <v>Grade 4 Girls Laurier Heights D</v>
      </c>
      <c r="I434" s="16">
        <f>COUNTIF('Point Totals by Grade-Gender'!A:A, 'Team Points Summary'!H434)</f>
        <v>1</v>
      </c>
      <c r="J434" s="16" t="str">
        <f t="shared" si="65"/>
        <v/>
      </c>
    </row>
    <row r="435" spans="1:11" s="16" customFormat="1" ht="15" x14ac:dyDescent="0.25">
      <c r="A435" s="42">
        <v>61</v>
      </c>
      <c r="B435" s="42" t="s">
        <v>85</v>
      </c>
      <c r="C435" s="42">
        <v>570</v>
      </c>
      <c r="D435" s="42">
        <v>148</v>
      </c>
      <c r="E435" s="42">
        <v>204</v>
      </c>
      <c r="F435" s="42">
        <v>218</v>
      </c>
      <c r="H435" s="16" t="str">
        <f t="shared" si="64"/>
        <v>Grade 4 Girls Riverdale A</v>
      </c>
      <c r="I435" s="16">
        <f>COUNTIF('Point Totals by Grade-Gender'!A:A, 'Team Points Summary'!H435)</f>
        <v>1</v>
      </c>
      <c r="J435" s="16" t="str">
        <f t="shared" si="65"/>
        <v/>
      </c>
    </row>
    <row r="436" spans="1:11" s="16" customFormat="1" ht="15" x14ac:dyDescent="0.25">
      <c r="A436" s="42">
        <v>62</v>
      </c>
      <c r="B436" s="42" t="s">
        <v>440</v>
      </c>
      <c r="C436" s="42">
        <v>587</v>
      </c>
      <c r="D436" s="42">
        <v>170</v>
      </c>
      <c r="E436" s="42">
        <v>171</v>
      </c>
      <c r="F436" s="42">
        <v>246</v>
      </c>
      <c r="H436" s="16" t="str">
        <f t="shared" si="64"/>
        <v>Grade 4 Girls Kameyosek A</v>
      </c>
      <c r="I436" s="16">
        <f>COUNTIF('Point Totals by Grade-Gender'!A:A, 'Team Points Summary'!H436)</f>
        <v>1</v>
      </c>
      <c r="J436" s="16" t="str">
        <f t="shared" si="65"/>
        <v/>
      </c>
    </row>
    <row r="437" spans="1:11" s="16" customFormat="1" ht="15" x14ac:dyDescent="0.25">
      <c r="A437" s="42">
        <v>63</v>
      </c>
      <c r="B437" s="42" t="s">
        <v>216</v>
      </c>
      <c r="C437" s="42">
        <v>601</v>
      </c>
      <c r="D437" s="42">
        <v>196</v>
      </c>
      <c r="E437" s="42">
        <v>202</v>
      </c>
      <c r="F437" s="42">
        <v>203</v>
      </c>
      <c r="H437" s="16" t="str">
        <f t="shared" si="64"/>
        <v>Grade 4 Girls Mill Creek C</v>
      </c>
      <c r="I437" s="16">
        <f>COUNTIF('Point Totals by Grade-Gender'!A:A, 'Team Points Summary'!H437)</f>
        <v>1</v>
      </c>
      <c r="J437" s="16" t="str">
        <f t="shared" si="65"/>
        <v/>
      </c>
    </row>
    <row r="438" spans="1:11" s="16" customFormat="1" ht="15" x14ac:dyDescent="0.25">
      <c r="A438" s="42">
        <v>64</v>
      </c>
      <c r="B438" s="42" t="s">
        <v>225</v>
      </c>
      <c r="C438" s="42">
        <v>639</v>
      </c>
      <c r="D438" s="42">
        <v>210</v>
      </c>
      <c r="E438" s="42">
        <v>213</v>
      </c>
      <c r="F438" s="42">
        <v>216</v>
      </c>
      <c r="H438" s="16" t="str">
        <f t="shared" si="64"/>
        <v>Grade 4 Girls Aurora Charter D</v>
      </c>
      <c r="I438" s="16">
        <f>COUNTIF('Point Totals by Grade-Gender'!A:A, 'Team Points Summary'!H438)</f>
        <v>1</v>
      </c>
      <c r="J438" s="16" t="str">
        <f t="shared" si="65"/>
        <v/>
      </c>
    </row>
    <row r="439" spans="1:11" s="16" customFormat="1" ht="15" x14ac:dyDescent="0.25">
      <c r="A439" s="42">
        <v>65</v>
      </c>
      <c r="B439" s="42" t="s">
        <v>686</v>
      </c>
      <c r="C439" s="42">
        <v>642</v>
      </c>
      <c r="D439" s="42">
        <v>193</v>
      </c>
      <c r="E439" s="42">
        <v>215</v>
      </c>
      <c r="F439" s="42">
        <v>234</v>
      </c>
      <c r="H439" s="16" t="str">
        <f t="shared" si="64"/>
        <v>Grade 4 Girls Constable Daniel Woodall B</v>
      </c>
      <c r="I439" s="16">
        <f>COUNTIF('Point Totals by Grade-Gender'!A:A, 'Team Points Summary'!H439)</f>
        <v>1</v>
      </c>
      <c r="J439" s="16" t="str">
        <f t="shared" si="65"/>
        <v/>
      </c>
    </row>
    <row r="440" spans="1:11" s="16" customFormat="1" ht="15" x14ac:dyDescent="0.25">
      <c r="A440" s="42">
        <v>66</v>
      </c>
      <c r="B440" s="42" t="s">
        <v>217</v>
      </c>
      <c r="C440" s="42">
        <v>677</v>
      </c>
      <c r="D440" s="42">
        <v>200</v>
      </c>
      <c r="E440" s="42">
        <v>229</v>
      </c>
      <c r="F440" s="42">
        <v>248</v>
      </c>
      <c r="H440" s="16" t="str">
        <f t="shared" si="62"/>
        <v>Grade 4 Girls David Thomas King C</v>
      </c>
      <c r="I440" s="16">
        <f>COUNTIF('Point Totals by Grade-Gender'!A:A, 'Team Points Summary'!H440)</f>
        <v>1</v>
      </c>
      <c r="J440" s="16" t="str">
        <f t="shared" si="63"/>
        <v/>
      </c>
    </row>
    <row r="441" spans="1:11" s="16" customFormat="1" ht="15" x14ac:dyDescent="0.25">
      <c r="A441" s="42">
        <v>67</v>
      </c>
      <c r="B441" s="42" t="s">
        <v>455</v>
      </c>
      <c r="C441" s="42">
        <v>686</v>
      </c>
      <c r="D441" s="42">
        <v>201</v>
      </c>
      <c r="E441" s="42">
        <v>242</v>
      </c>
      <c r="F441" s="42">
        <v>243</v>
      </c>
      <c r="H441" s="16" t="str">
        <f t="shared" si="62"/>
        <v>Grade 4 Girls Thrive A</v>
      </c>
      <c r="I441" s="16">
        <f>COUNTIF('Point Totals by Grade-Gender'!A:A, 'Team Points Summary'!H441)</f>
        <v>1</v>
      </c>
      <c r="J441" s="16" t="str">
        <f t="shared" si="63"/>
        <v/>
      </c>
    </row>
    <row r="442" spans="1:11" s="16" customFormat="1" ht="15" x14ac:dyDescent="0.25">
      <c r="A442" s="42">
        <v>68</v>
      </c>
      <c r="B442" s="42" t="s">
        <v>454</v>
      </c>
      <c r="C442" s="42">
        <v>700</v>
      </c>
      <c r="D442" s="42">
        <v>224</v>
      </c>
      <c r="E442" s="42">
        <v>225</v>
      </c>
      <c r="F442" s="42">
        <v>251</v>
      </c>
      <c r="H442" s="16" t="str">
        <f t="shared" si="62"/>
        <v>Grade 4 Girls Winterburn B</v>
      </c>
      <c r="I442" s="16">
        <f>COUNTIF('Point Totals by Grade-Gender'!A:A, 'Team Points Summary'!H442)</f>
        <v>1</v>
      </c>
      <c r="J442" s="16" t="str">
        <f t="shared" si="63"/>
        <v/>
      </c>
    </row>
    <row r="443" spans="1:11" s="16" customFormat="1" ht="15" x14ac:dyDescent="0.25">
      <c r="A443" s="42">
        <v>69</v>
      </c>
      <c r="B443" s="42" t="s">
        <v>226</v>
      </c>
      <c r="C443" s="42">
        <v>741</v>
      </c>
      <c r="D443" s="42">
        <v>240</v>
      </c>
      <c r="E443" s="42">
        <v>247</v>
      </c>
      <c r="F443" s="42">
        <v>254</v>
      </c>
      <c r="H443" s="16" t="str">
        <f t="shared" si="62"/>
        <v>Grade 4 Girls Aurora Charter E</v>
      </c>
      <c r="I443" s="16">
        <f>COUNTIF('Point Totals by Grade-Gender'!A:A, 'Team Points Summary'!H443)</f>
        <v>1</v>
      </c>
      <c r="J443" s="16" t="str">
        <f t="shared" si="63"/>
        <v/>
      </c>
    </row>
    <row r="444" spans="1:11" s="16" customFormat="1" x14ac:dyDescent="0.2">
      <c r="C444" s="21">
        <f>SUM(C375:C443)</f>
        <v>24443</v>
      </c>
      <c r="H444" s="1" t="s">
        <v>26</v>
      </c>
      <c r="I444" s="16">
        <f>COUNTIF('Point Totals by Grade-Gender'!A:A, 'Team Points Summary'!H444)</f>
        <v>1</v>
      </c>
      <c r="K444" s="21"/>
    </row>
    <row r="445" spans="1:11" s="16" customFormat="1" x14ac:dyDescent="0.2">
      <c r="H445" s="1"/>
      <c r="K445" s="21"/>
    </row>
    <row r="446" spans="1:11" s="16" customFormat="1" x14ac:dyDescent="0.2">
      <c r="A446" s="1" t="s">
        <v>424</v>
      </c>
      <c r="K446" s="21"/>
    </row>
    <row r="447" spans="1:11" s="16" customFormat="1" ht="15" x14ac:dyDescent="0.25">
      <c r="A447" s="43">
        <v>1</v>
      </c>
      <c r="B447" s="43" t="s">
        <v>209</v>
      </c>
      <c r="C447" s="43">
        <v>18</v>
      </c>
      <c r="D447" s="43">
        <v>2</v>
      </c>
      <c r="E447" s="43">
        <v>3</v>
      </c>
      <c r="F447" s="43">
        <v>13</v>
      </c>
      <c r="H447" s="16" t="str">
        <f>CONCATENATE("Grade 4 Boys ", B447)</f>
        <v>Grade 4 Boys Westglen A</v>
      </c>
      <c r="I447" s="16">
        <f>COUNTIF('Point Totals by Grade-Gender'!A:A, 'Team Points Summary'!H447)</f>
        <v>1</v>
      </c>
      <c r="J447" s="16" t="str">
        <f t="shared" ref="J447:J455" si="66">IF(I447 = 0, "MISSING", "")</f>
        <v/>
      </c>
    </row>
    <row r="448" spans="1:11" s="16" customFormat="1" ht="15" x14ac:dyDescent="0.25">
      <c r="A448" s="43">
        <v>2</v>
      </c>
      <c r="B448" s="43" t="s">
        <v>51</v>
      </c>
      <c r="C448" s="43">
        <v>28</v>
      </c>
      <c r="D448" s="43">
        <v>4</v>
      </c>
      <c r="E448" s="43">
        <v>6</v>
      </c>
      <c r="F448" s="43">
        <v>18</v>
      </c>
      <c r="H448" s="16" t="str">
        <f t="shared" ref="H448:H455" si="67">CONCATENATE("Grade 4 Boys ", B448)</f>
        <v>Grade 4 Boys Brander Gardens A</v>
      </c>
      <c r="I448" s="16">
        <f>COUNTIF('Point Totals by Grade-Gender'!A:A, 'Team Points Summary'!H448)</f>
        <v>1</v>
      </c>
      <c r="J448" s="16" t="str">
        <f t="shared" si="66"/>
        <v/>
      </c>
    </row>
    <row r="449" spans="1:10" s="16" customFormat="1" ht="15" x14ac:dyDescent="0.25">
      <c r="A449" s="43">
        <v>3</v>
      </c>
      <c r="B449" s="43" t="s">
        <v>97</v>
      </c>
      <c r="C449" s="43">
        <v>51</v>
      </c>
      <c r="D449" s="43">
        <v>14</v>
      </c>
      <c r="E449" s="43">
        <v>15</v>
      </c>
      <c r="F449" s="43">
        <v>22</v>
      </c>
      <c r="H449" s="16" t="str">
        <f t="shared" si="67"/>
        <v>Grade 4 Boys Mill Creek A</v>
      </c>
      <c r="I449" s="16">
        <f>COUNTIF('Point Totals by Grade-Gender'!A:A, 'Team Points Summary'!H449)</f>
        <v>1</v>
      </c>
      <c r="J449" s="16" t="str">
        <f t="shared" si="66"/>
        <v/>
      </c>
    </row>
    <row r="450" spans="1:10" s="16" customFormat="1" ht="15" x14ac:dyDescent="0.25">
      <c r="A450" s="43">
        <v>4</v>
      </c>
      <c r="B450" s="43" t="s">
        <v>66</v>
      </c>
      <c r="C450" s="43">
        <v>70</v>
      </c>
      <c r="D450" s="43">
        <v>16</v>
      </c>
      <c r="E450" s="43">
        <v>17</v>
      </c>
      <c r="F450" s="43">
        <v>37</v>
      </c>
      <c r="H450" s="16" t="str">
        <f t="shared" si="67"/>
        <v>Grade 4 Boys Patricia Heights A</v>
      </c>
      <c r="I450" s="16">
        <f>COUNTIF('Point Totals by Grade-Gender'!A:A, 'Team Points Summary'!H450)</f>
        <v>1</v>
      </c>
      <c r="J450" s="16" t="str">
        <f t="shared" si="66"/>
        <v/>
      </c>
    </row>
    <row r="451" spans="1:10" s="16" customFormat="1" ht="15" x14ac:dyDescent="0.25">
      <c r="A451" s="43">
        <v>5</v>
      </c>
      <c r="B451" s="43" t="s">
        <v>46</v>
      </c>
      <c r="C451" s="43">
        <v>72</v>
      </c>
      <c r="D451" s="43">
        <v>1</v>
      </c>
      <c r="E451" s="43">
        <v>8</v>
      </c>
      <c r="F451" s="43">
        <v>63</v>
      </c>
      <c r="H451" s="16" t="str">
        <f t="shared" si="67"/>
        <v>Grade 4 Boys George P. Nicholson A</v>
      </c>
      <c r="I451" s="16">
        <f>COUNTIF('Point Totals by Grade-Gender'!A:A, 'Team Points Summary'!H451)</f>
        <v>1</v>
      </c>
      <c r="J451" s="16" t="str">
        <f t="shared" si="66"/>
        <v/>
      </c>
    </row>
    <row r="452" spans="1:10" s="16" customFormat="1" ht="15" x14ac:dyDescent="0.25">
      <c r="A452" s="43">
        <v>6</v>
      </c>
      <c r="B452" s="43" t="s">
        <v>49</v>
      </c>
      <c r="C452" s="43">
        <v>79</v>
      </c>
      <c r="D452" s="43">
        <v>7</v>
      </c>
      <c r="E452" s="43">
        <v>33</v>
      </c>
      <c r="F452" s="43">
        <v>39</v>
      </c>
      <c r="H452" s="16" t="str">
        <f t="shared" si="67"/>
        <v>Grade 4 Boys Rio Terrace A</v>
      </c>
      <c r="I452" s="16">
        <f>COUNTIF('Point Totals by Grade-Gender'!A:A, 'Team Points Summary'!H452)</f>
        <v>1</v>
      </c>
      <c r="J452" s="16" t="str">
        <f t="shared" si="66"/>
        <v/>
      </c>
    </row>
    <row r="453" spans="1:10" s="16" customFormat="1" ht="15" x14ac:dyDescent="0.25">
      <c r="A453" s="43">
        <v>7</v>
      </c>
      <c r="B453" s="43" t="s">
        <v>103</v>
      </c>
      <c r="C453" s="43">
        <v>89</v>
      </c>
      <c r="D453" s="43">
        <v>5</v>
      </c>
      <c r="E453" s="43">
        <v>40</v>
      </c>
      <c r="F453" s="43">
        <v>44</v>
      </c>
      <c r="H453" s="16" t="str">
        <f t="shared" si="67"/>
        <v>Grade 4 Boys Belgravia A</v>
      </c>
      <c r="I453" s="16">
        <f>COUNTIF('Point Totals by Grade-Gender'!A:A, 'Team Points Summary'!H453)</f>
        <v>1</v>
      </c>
      <c r="J453" s="16" t="str">
        <f t="shared" si="66"/>
        <v/>
      </c>
    </row>
    <row r="454" spans="1:10" s="16" customFormat="1" ht="15" x14ac:dyDescent="0.25">
      <c r="A454" s="43">
        <v>8</v>
      </c>
      <c r="B454" s="43" t="s">
        <v>67</v>
      </c>
      <c r="C454" s="43">
        <v>104</v>
      </c>
      <c r="D454" s="43">
        <v>31</v>
      </c>
      <c r="E454" s="43">
        <v>35</v>
      </c>
      <c r="F454" s="43">
        <v>38</v>
      </c>
      <c r="H454" s="16" t="str">
        <f t="shared" si="67"/>
        <v>Grade 4 Boys Centennial A</v>
      </c>
      <c r="I454" s="16">
        <f>COUNTIF('Point Totals by Grade-Gender'!A:A, 'Team Points Summary'!H454)</f>
        <v>1</v>
      </c>
      <c r="J454" s="16" t="str">
        <f t="shared" si="66"/>
        <v/>
      </c>
    </row>
    <row r="455" spans="1:10" s="16" customFormat="1" ht="15" x14ac:dyDescent="0.25">
      <c r="A455" s="43">
        <v>9</v>
      </c>
      <c r="B455" s="43" t="s">
        <v>45</v>
      </c>
      <c r="C455" s="43">
        <v>113</v>
      </c>
      <c r="D455" s="43">
        <v>10</v>
      </c>
      <c r="E455" s="43">
        <v>41</v>
      </c>
      <c r="F455" s="43">
        <v>62</v>
      </c>
      <c r="H455" s="16" t="str">
        <f t="shared" si="67"/>
        <v>Grade 4 Boys Michael A. Kostek A</v>
      </c>
      <c r="I455" s="16">
        <f>COUNTIF('Point Totals by Grade-Gender'!A:A, 'Team Points Summary'!H455)</f>
        <v>1</v>
      </c>
      <c r="J455" s="16" t="str">
        <f t="shared" si="66"/>
        <v/>
      </c>
    </row>
    <row r="456" spans="1:10" s="16" customFormat="1" ht="15" x14ac:dyDescent="0.25">
      <c r="A456" s="43">
        <v>10</v>
      </c>
      <c r="B456" s="43" t="s">
        <v>83</v>
      </c>
      <c r="C456" s="43">
        <v>121</v>
      </c>
      <c r="D456" s="43">
        <v>19</v>
      </c>
      <c r="E456" s="43">
        <v>27</v>
      </c>
      <c r="F456" s="43">
        <v>75</v>
      </c>
      <c r="H456" s="16" t="str">
        <f t="shared" ref="H456:H519" si="68">CONCATENATE("Grade 4 Boys ", B456)</f>
        <v>Grade 4 Boys Donnan A</v>
      </c>
      <c r="I456" s="16">
        <f>COUNTIF('Point Totals by Grade-Gender'!A:A, 'Team Points Summary'!H456)</f>
        <v>1</v>
      </c>
      <c r="J456" s="16" t="str">
        <f t="shared" ref="J456:J519" si="69">IF(I456 = 0, "MISSING", "")</f>
        <v/>
      </c>
    </row>
    <row r="457" spans="1:10" s="16" customFormat="1" ht="15" x14ac:dyDescent="0.25">
      <c r="A457" s="43">
        <v>11</v>
      </c>
      <c r="B457" s="43" t="s">
        <v>53</v>
      </c>
      <c r="C457" s="43">
        <v>124</v>
      </c>
      <c r="D457" s="43">
        <v>9</v>
      </c>
      <c r="E457" s="43">
        <v>56</v>
      </c>
      <c r="F457" s="43">
        <v>59</v>
      </c>
      <c r="H457" s="16" t="str">
        <f t="shared" si="68"/>
        <v>Grade 4 Boys Holyrood A</v>
      </c>
      <c r="I457" s="16">
        <f>COUNTIF('Point Totals by Grade-Gender'!A:A, 'Team Points Summary'!H457)</f>
        <v>1</v>
      </c>
      <c r="J457" s="16" t="str">
        <f t="shared" si="69"/>
        <v/>
      </c>
    </row>
    <row r="458" spans="1:10" s="16" customFormat="1" ht="15" x14ac:dyDescent="0.25">
      <c r="A458" s="43">
        <v>12</v>
      </c>
      <c r="B458" s="43" t="s">
        <v>222</v>
      </c>
      <c r="C458" s="43">
        <v>151</v>
      </c>
      <c r="D458" s="43">
        <v>46</v>
      </c>
      <c r="E458" s="43">
        <v>47</v>
      </c>
      <c r="F458" s="43">
        <v>58</v>
      </c>
      <c r="H458" s="16" t="str">
        <f t="shared" si="68"/>
        <v>Grade 4 Boys Aurora Charter A</v>
      </c>
      <c r="I458" s="16">
        <f>COUNTIF('Point Totals by Grade-Gender'!A:A, 'Team Points Summary'!H458)</f>
        <v>1</v>
      </c>
      <c r="J458" s="16" t="str">
        <f t="shared" si="69"/>
        <v/>
      </c>
    </row>
    <row r="459" spans="1:10" s="16" customFormat="1" ht="15" x14ac:dyDescent="0.25">
      <c r="A459" s="43">
        <v>13</v>
      </c>
      <c r="B459" s="43" t="s">
        <v>441</v>
      </c>
      <c r="C459" s="43">
        <v>166</v>
      </c>
      <c r="D459" s="43">
        <v>24</v>
      </c>
      <c r="E459" s="43">
        <v>28</v>
      </c>
      <c r="F459" s="43">
        <v>114</v>
      </c>
      <c r="H459" s="16" t="str">
        <f t="shared" si="68"/>
        <v>Grade 4 Boys Edmonton Christian West A</v>
      </c>
      <c r="I459" s="16">
        <f>COUNTIF('Point Totals by Grade-Gender'!A:A, 'Team Points Summary'!H459)</f>
        <v>1</v>
      </c>
      <c r="J459" s="16" t="str">
        <f t="shared" si="69"/>
        <v/>
      </c>
    </row>
    <row r="460" spans="1:10" s="16" customFormat="1" ht="15" x14ac:dyDescent="0.25">
      <c r="A460" s="43">
        <v>14</v>
      </c>
      <c r="B460" s="43" t="s">
        <v>61</v>
      </c>
      <c r="C460" s="43">
        <v>177</v>
      </c>
      <c r="D460" s="43">
        <v>30</v>
      </c>
      <c r="E460" s="43">
        <v>73</v>
      </c>
      <c r="F460" s="43">
        <v>74</v>
      </c>
      <c r="H460" s="16" t="str">
        <f t="shared" si="68"/>
        <v>Grade 4 Boys Earl Buxton A</v>
      </c>
      <c r="I460" s="16">
        <f>COUNTIF('Point Totals by Grade-Gender'!A:A, 'Team Points Summary'!H460)</f>
        <v>1</v>
      </c>
      <c r="J460" s="16" t="str">
        <f t="shared" si="69"/>
        <v/>
      </c>
    </row>
    <row r="461" spans="1:10" s="16" customFormat="1" ht="15" x14ac:dyDescent="0.25">
      <c r="A461" s="43">
        <v>15</v>
      </c>
      <c r="B461" s="43" t="s">
        <v>50</v>
      </c>
      <c r="C461" s="43">
        <v>181</v>
      </c>
      <c r="D461" s="43">
        <v>49</v>
      </c>
      <c r="E461" s="43">
        <v>50</v>
      </c>
      <c r="F461" s="43">
        <v>82</v>
      </c>
      <c r="H461" s="16" t="str">
        <f t="shared" si="68"/>
        <v>Grade 4 Boys Parkallen A</v>
      </c>
      <c r="I461" s="16">
        <f>COUNTIF('Point Totals by Grade-Gender'!A:A, 'Team Points Summary'!H461)</f>
        <v>1</v>
      </c>
      <c r="J461" s="16" t="str">
        <f t="shared" si="69"/>
        <v/>
      </c>
    </row>
    <row r="462" spans="1:10" s="16" customFormat="1" ht="15" x14ac:dyDescent="0.25">
      <c r="A462" s="43">
        <v>16</v>
      </c>
      <c r="B462" s="43" t="s">
        <v>78</v>
      </c>
      <c r="C462" s="43">
        <v>202</v>
      </c>
      <c r="D462" s="43">
        <v>36</v>
      </c>
      <c r="E462" s="43">
        <v>68</v>
      </c>
      <c r="F462" s="43">
        <v>98</v>
      </c>
      <c r="H462" s="16" t="str">
        <f t="shared" si="68"/>
        <v>Grade 4 Boys Laurier Heights A</v>
      </c>
      <c r="I462" s="16">
        <f>COUNTIF('Point Totals by Grade-Gender'!A:A, 'Team Points Summary'!H462)</f>
        <v>1</v>
      </c>
      <c r="J462" s="16" t="str">
        <f t="shared" si="69"/>
        <v/>
      </c>
    </row>
    <row r="463" spans="1:10" s="16" customFormat="1" ht="15" x14ac:dyDescent="0.25">
      <c r="A463" s="43">
        <v>17</v>
      </c>
      <c r="B463" s="43" t="s">
        <v>210</v>
      </c>
      <c r="C463" s="43">
        <v>211</v>
      </c>
      <c r="D463" s="43">
        <v>11</v>
      </c>
      <c r="E463" s="43">
        <v>93</v>
      </c>
      <c r="F463" s="43">
        <v>107</v>
      </c>
      <c r="H463" s="16" t="str">
        <f t="shared" si="68"/>
        <v>Grade 4 Boys David Thomas King A</v>
      </c>
      <c r="I463" s="16">
        <f>COUNTIF('Point Totals by Grade-Gender'!A:A, 'Team Points Summary'!H463)</f>
        <v>1</v>
      </c>
      <c r="J463" s="16" t="str">
        <f t="shared" si="69"/>
        <v/>
      </c>
    </row>
    <row r="464" spans="1:10" s="16" customFormat="1" ht="15" x14ac:dyDescent="0.25">
      <c r="A464" s="43">
        <v>18</v>
      </c>
      <c r="B464" s="43" t="s">
        <v>85</v>
      </c>
      <c r="C464" s="43">
        <v>213</v>
      </c>
      <c r="D464" s="43">
        <v>57</v>
      </c>
      <c r="E464" s="43">
        <v>66</v>
      </c>
      <c r="F464" s="43">
        <v>90</v>
      </c>
      <c r="H464" s="16" t="str">
        <f t="shared" si="68"/>
        <v>Grade 4 Boys Riverdale A</v>
      </c>
      <c r="I464" s="16">
        <f>COUNTIF('Point Totals by Grade-Gender'!A:A, 'Team Points Summary'!H464)</f>
        <v>1</v>
      </c>
      <c r="J464" s="16" t="str">
        <f t="shared" si="69"/>
        <v/>
      </c>
    </row>
    <row r="465" spans="1:10" s="16" customFormat="1" ht="15" x14ac:dyDescent="0.25">
      <c r="A465" s="43">
        <v>19</v>
      </c>
      <c r="B465" s="43" t="s">
        <v>211</v>
      </c>
      <c r="C465" s="43">
        <v>222</v>
      </c>
      <c r="D465" s="43">
        <v>34</v>
      </c>
      <c r="E465" s="43">
        <v>88</v>
      </c>
      <c r="F465" s="43">
        <v>100</v>
      </c>
      <c r="H465" s="16" t="str">
        <f t="shared" si="68"/>
        <v>Grade 4 Boys Kim Hung A</v>
      </c>
      <c r="I465" s="16">
        <f>COUNTIF('Point Totals by Grade-Gender'!A:A, 'Team Points Summary'!H465)</f>
        <v>1</v>
      </c>
      <c r="J465" s="16" t="str">
        <f t="shared" si="69"/>
        <v/>
      </c>
    </row>
    <row r="466" spans="1:10" s="16" customFormat="1" ht="15" x14ac:dyDescent="0.25">
      <c r="A466" s="43">
        <v>20</v>
      </c>
      <c r="B466" s="43" t="s">
        <v>60</v>
      </c>
      <c r="C466" s="43">
        <v>223</v>
      </c>
      <c r="D466" s="43">
        <v>26</v>
      </c>
      <c r="E466" s="43">
        <v>95</v>
      </c>
      <c r="F466" s="43">
        <v>102</v>
      </c>
      <c r="H466" s="16" t="str">
        <f t="shared" si="68"/>
        <v>Grade 4 Boys Brander Gardens B</v>
      </c>
      <c r="I466" s="16">
        <f>COUNTIF('Point Totals by Grade-Gender'!A:A, 'Team Points Summary'!H466)</f>
        <v>1</v>
      </c>
      <c r="J466" s="16" t="str">
        <f t="shared" si="69"/>
        <v/>
      </c>
    </row>
    <row r="467" spans="1:10" s="16" customFormat="1" ht="15" x14ac:dyDescent="0.25">
      <c r="A467" s="43">
        <v>21</v>
      </c>
      <c r="B467" s="43" t="s">
        <v>150</v>
      </c>
      <c r="C467" s="43">
        <v>229</v>
      </c>
      <c r="D467" s="43">
        <v>61</v>
      </c>
      <c r="E467" s="43">
        <v>67</v>
      </c>
      <c r="F467" s="43">
        <v>101</v>
      </c>
      <c r="H467" s="16" t="str">
        <f t="shared" si="68"/>
        <v>Grade 4 Boys Holyrood B</v>
      </c>
      <c r="I467" s="16">
        <f>COUNTIF('Point Totals by Grade-Gender'!A:A, 'Team Points Summary'!H467)</f>
        <v>1</v>
      </c>
      <c r="J467" s="16" t="str">
        <f t="shared" si="69"/>
        <v/>
      </c>
    </row>
    <row r="468" spans="1:10" s="16" customFormat="1" ht="15" x14ac:dyDescent="0.25">
      <c r="A468" s="43">
        <v>22</v>
      </c>
      <c r="B468" s="43" t="s">
        <v>437</v>
      </c>
      <c r="C468" s="43">
        <v>240</v>
      </c>
      <c r="D468" s="43">
        <v>43</v>
      </c>
      <c r="E468" s="43">
        <v>71</v>
      </c>
      <c r="F468" s="43">
        <v>126</v>
      </c>
      <c r="H468" s="16" t="str">
        <f t="shared" si="68"/>
        <v>Grade 4 Boys Virginia Park A</v>
      </c>
      <c r="I468" s="16">
        <f>COUNTIF('Point Totals by Grade-Gender'!A:A, 'Team Points Summary'!H468)</f>
        <v>1</v>
      </c>
      <c r="J468" s="16" t="str">
        <f t="shared" si="69"/>
        <v/>
      </c>
    </row>
    <row r="469" spans="1:10" s="16" customFormat="1" ht="15" x14ac:dyDescent="0.25">
      <c r="A469" s="43">
        <v>23</v>
      </c>
      <c r="B469" s="43" t="s">
        <v>73</v>
      </c>
      <c r="C469" s="43">
        <v>245</v>
      </c>
      <c r="D469" s="43">
        <v>42</v>
      </c>
      <c r="E469" s="43">
        <v>80</v>
      </c>
      <c r="F469" s="43">
        <v>123</v>
      </c>
      <c r="H469" s="16" t="str">
        <f t="shared" si="68"/>
        <v>Grade 4 Boys Forest Heights A</v>
      </c>
      <c r="I469" s="16">
        <f>COUNTIF('Point Totals by Grade-Gender'!A:A, 'Team Points Summary'!H469)</f>
        <v>1</v>
      </c>
      <c r="J469" s="16" t="str">
        <f t="shared" si="69"/>
        <v/>
      </c>
    </row>
    <row r="470" spans="1:10" s="16" customFormat="1" ht="15" x14ac:dyDescent="0.25">
      <c r="A470" s="43">
        <v>24</v>
      </c>
      <c r="B470" s="43" t="s">
        <v>121</v>
      </c>
      <c r="C470" s="43">
        <v>248</v>
      </c>
      <c r="D470" s="43">
        <v>48</v>
      </c>
      <c r="E470" s="43">
        <v>54</v>
      </c>
      <c r="F470" s="43">
        <v>146</v>
      </c>
      <c r="H470" s="16" t="str">
        <f t="shared" si="68"/>
        <v>Grade 4 Boys Belgravia B</v>
      </c>
      <c r="I470" s="16">
        <f>COUNTIF('Point Totals by Grade-Gender'!A:A, 'Team Points Summary'!H470)</f>
        <v>1</v>
      </c>
      <c r="J470" s="16" t="str">
        <f t="shared" si="69"/>
        <v/>
      </c>
    </row>
    <row r="471" spans="1:10" s="16" customFormat="1" ht="15" x14ac:dyDescent="0.25">
      <c r="A471" s="43">
        <v>25</v>
      </c>
      <c r="B471" s="43" t="s">
        <v>69</v>
      </c>
      <c r="C471" s="43">
        <v>249</v>
      </c>
      <c r="D471" s="43">
        <v>45</v>
      </c>
      <c r="E471" s="43">
        <v>91</v>
      </c>
      <c r="F471" s="43">
        <v>113</v>
      </c>
      <c r="H471" s="16" t="str">
        <f t="shared" si="68"/>
        <v>Grade 4 Boys Centennial B</v>
      </c>
      <c r="I471" s="16">
        <f>COUNTIF('Point Totals by Grade-Gender'!A:A, 'Team Points Summary'!H471)</f>
        <v>1</v>
      </c>
      <c r="J471" s="16" t="str">
        <f t="shared" si="69"/>
        <v/>
      </c>
    </row>
    <row r="472" spans="1:10" s="16" customFormat="1" ht="15" x14ac:dyDescent="0.25">
      <c r="A472" s="43">
        <v>26</v>
      </c>
      <c r="B472" s="43" t="s">
        <v>116</v>
      </c>
      <c r="C472" s="43">
        <v>253</v>
      </c>
      <c r="D472" s="43">
        <v>23</v>
      </c>
      <c r="E472" s="43">
        <v>111</v>
      </c>
      <c r="F472" s="43">
        <v>119</v>
      </c>
      <c r="H472" s="16" t="str">
        <f t="shared" si="68"/>
        <v>Grade 4 Boys King Edward A</v>
      </c>
      <c r="I472" s="16">
        <f>COUNTIF('Point Totals by Grade-Gender'!A:A, 'Team Points Summary'!H472)</f>
        <v>1</v>
      </c>
      <c r="J472" s="16" t="str">
        <f t="shared" si="69"/>
        <v/>
      </c>
    </row>
    <row r="473" spans="1:10" s="16" customFormat="1" ht="15" x14ac:dyDescent="0.25">
      <c r="A473" s="43">
        <v>27</v>
      </c>
      <c r="B473" s="43" t="s">
        <v>316</v>
      </c>
      <c r="C473" s="43">
        <v>270</v>
      </c>
      <c r="D473" s="43">
        <v>52</v>
      </c>
      <c r="E473" s="43">
        <v>70</v>
      </c>
      <c r="F473" s="43">
        <v>148</v>
      </c>
      <c r="H473" s="16" t="str">
        <f t="shared" si="68"/>
        <v>Grade 4 Boys Coralwood Adventist Academy A</v>
      </c>
      <c r="I473" s="16">
        <f>COUNTIF('Point Totals by Grade-Gender'!A:A, 'Team Points Summary'!H473)</f>
        <v>1</v>
      </c>
      <c r="J473" s="16" t="str">
        <f t="shared" si="69"/>
        <v/>
      </c>
    </row>
    <row r="474" spans="1:10" s="16" customFormat="1" ht="15" x14ac:dyDescent="0.25">
      <c r="A474" s="43">
        <v>28</v>
      </c>
      <c r="B474" s="43" t="s">
        <v>59</v>
      </c>
      <c r="C474" s="43">
        <v>298</v>
      </c>
      <c r="D474" s="43">
        <v>87</v>
      </c>
      <c r="E474" s="43">
        <v>105</v>
      </c>
      <c r="F474" s="43">
        <v>106</v>
      </c>
      <c r="H474" s="16" t="str">
        <f t="shared" si="68"/>
        <v>Grade 4 Boys Parkallen B</v>
      </c>
      <c r="I474" s="16">
        <f>COUNTIF('Point Totals by Grade-Gender'!A:A, 'Team Points Summary'!H474)</f>
        <v>1</v>
      </c>
      <c r="J474" s="16" t="str">
        <f t="shared" si="69"/>
        <v/>
      </c>
    </row>
    <row r="475" spans="1:10" s="16" customFormat="1" ht="15" x14ac:dyDescent="0.25">
      <c r="A475" s="43">
        <v>29</v>
      </c>
      <c r="B475" s="43" t="s">
        <v>685</v>
      </c>
      <c r="C475" s="43">
        <v>321</v>
      </c>
      <c r="D475" s="43">
        <v>20</v>
      </c>
      <c r="E475" s="43">
        <v>150</v>
      </c>
      <c r="F475" s="43">
        <v>151</v>
      </c>
      <c r="H475" s="16" t="str">
        <f t="shared" si="68"/>
        <v>Grade 4 Boys Constable Daniel Woodall A</v>
      </c>
      <c r="I475" s="16">
        <f>COUNTIF('Point Totals by Grade-Gender'!A:A, 'Team Points Summary'!H475)</f>
        <v>1</v>
      </c>
      <c r="J475" s="16" t="str">
        <f t="shared" si="69"/>
        <v/>
      </c>
    </row>
    <row r="476" spans="1:10" s="16" customFormat="1" ht="15" x14ac:dyDescent="0.25">
      <c r="A476" s="43">
        <v>30</v>
      </c>
      <c r="B476" s="43" t="s">
        <v>157</v>
      </c>
      <c r="C476" s="43">
        <v>327</v>
      </c>
      <c r="D476" s="43">
        <v>94</v>
      </c>
      <c r="E476" s="43">
        <v>96</v>
      </c>
      <c r="F476" s="43">
        <v>137</v>
      </c>
      <c r="H476" s="16" t="str">
        <f t="shared" si="68"/>
        <v>Grade 4 Boys Riverdale B</v>
      </c>
      <c r="I476" s="16">
        <f>COUNTIF('Point Totals by Grade-Gender'!A:A, 'Team Points Summary'!H476)</f>
        <v>1</v>
      </c>
      <c r="J476" s="16" t="str">
        <f t="shared" si="69"/>
        <v/>
      </c>
    </row>
    <row r="477" spans="1:10" s="16" customFormat="1" ht="15" x14ac:dyDescent="0.25">
      <c r="A477" s="43">
        <v>31</v>
      </c>
      <c r="B477" s="43" t="s">
        <v>444</v>
      </c>
      <c r="C477" s="43">
        <v>340</v>
      </c>
      <c r="D477" s="43">
        <v>92</v>
      </c>
      <c r="E477" s="43">
        <v>110</v>
      </c>
      <c r="F477" s="43">
        <v>138</v>
      </c>
      <c r="H477" s="16" t="str">
        <f t="shared" si="68"/>
        <v>Grade 4 Boys Donnan B</v>
      </c>
      <c r="I477" s="16">
        <f>COUNTIF('Point Totals by Grade-Gender'!A:A, 'Team Points Summary'!H477)</f>
        <v>1</v>
      </c>
      <c r="J477" s="16" t="str">
        <f t="shared" si="69"/>
        <v/>
      </c>
    </row>
    <row r="478" spans="1:10" s="16" customFormat="1" ht="15" x14ac:dyDescent="0.25">
      <c r="A478" s="43">
        <v>32</v>
      </c>
      <c r="B478" s="43" t="s">
        <v>47</v>
      </c>
      <c r="C478" s="43">
        <v>341</v>
      </c>
      <c r="D478" s="43">
        <v>103</v>
      </c>
      <c r="E478" s="43">
        <v>109</v>
      </c>
      <c r="F478" s="43">
        <v>129</v>
      </c>
      <c r="H478" s="16" t="str">
        <f t="shared" si="68"/>
        <v>Grade 4 Boys Windsor Park A</v>
      </c>
      <c r="I478" s="16">
        <f>COUNTIF('Point Totals by Grade-Gender'!A:A, 'Team Points Summary'!H478)</f>
        <v>1</v>
      </c>
      <c r="J478" s="16" t="str">
        <f t="shared" si="69"/>
        <v/>
      </c>
    </row>
    <row r="479" spans="1:10" s="16" customFormat="1" ht="15" x14ac:dyDescent="0.25">
      <c r="A479" s="43">
        <v>33</v>
      </c>
      <c r="B479" s="43" t="s">
        <v>55</v>
      </c>
      <c r="C479" s="43">
        <v>346</v>
      </c>
      <c r="D479" s="43">
        <v>85</v>
      </c>
      <c r="E479" s="43">
        <v>121</v>
      </c>
      <c r="F479" s="43">
        <v>140</v>
      </c>
      <c r="H479" s="16" t="str">
        <f t="shared" si="68"/>
        <v>Grade 4 Boys George P. Nicholson B</v>
      </c>
      <c r="I479" s="16">
        <f>COUNTIF('Point Totals by Grade-Gender'!A:A, 'Team Points Summary'!H479)</f>
        <v>1</v>
      </c>
      <c r="J479" s="16" t="str">
        <f t="shared" si="69"/>
        <v/>
      </c>
    </row>
    <row r="480" spans="1:10" s="16" customFormat="1" ht="15" x14ac:dyDescent="0.25">
      <c r="A480" s="43">
        <v>34</v>
      </c>
      <c r="B480" s="43" t="s">
        <v>56</v>
      </c>
      <c r="C480" s="43">
        <v>350</v>
      </c>
      <c r="D480" s="43">
        <v>84</v>
      </c>
      <c r="E480" s="43">
        <v>130</v>
      </c>
      <c r="F480" s="43">
        <v>136</v>
      </c>
      <c r="H480" s="16" t="str">
        <f t="shared" si="68"/>
        <v>Grade 4 Boys Rio Terrace B</v>
      </c>
      <c r="I480" s="16">
        <f>COUNTIF('Point Totals by Grade-Gender'!A:A, 'Team Points Summary'!H480)</f>
        <v>1</v>
      </c>
      <c r="J480" s="16" t="str">
        <f t="shared" si="69"/>
        <v/>
      </c>
    </row>
    <row r="481" spans="1:10" s="16" customFormat="1" ht="15" x14ac:dyDescent="0.25">
      <c r="A481" s="43">
        <v>35</v>
      </c>
      <c r="B481" s="43" t="s">
        <v>57</v>
      </c>
      <c r="C481" s="43">
        <v>356</v>
      </c>
      <c r="D481" s="43">
        <v>55</v>
      </c>
      <c r="E481" s="43">
        <v>132</v>
      </c>
      <c r="F481" s="43">
        <v>169</v>
      </c>
      <c r="H481" s="16" t="str">
        <f t="shared" si="68"/>
        <v>Grade 4 Boys Uncas A</v>
      </c>
      <c r="I481" s="16">
        <f>COUNTIF('Point Totals by Grade-Gender'!A:A, 'Team Points Summary'!H481)</f>
        <v>1</v>
      </c>
      <c r="J481" s="16" t="str">
        <f t="shared" si="69"/>
        <v/>
      </c>
    </row>
    <row r="482" spans="1:10" s="16" customFormat="1" ht="15" x14ac:dyDescent="0.25">
      <c r="A482" s="43">
        <v>36</v>
      </c>
      <c r="B482" s="43" t="s">
        <v>79</v>
      </c>
      <c r="C482" s="43">
        <v>367</v>
      </c>
      <c r="D482" s="43">
        <v>104</v>
      </c>
      <c r="E482" s="43">
        <v>118</v>
      </c>
      <c r="F482" s="43">
        <v>145</v>
      </c>
      <c r="H482" s="16" t="str">
        <f t="shared" si="68"/>
        <v>Grade 4 Boys Laurier Heights B</v>
      </c>
      <c r="I482" s="16">
        <f>COUNTIF('Point Totals by Grade-Gender'!A:A, 'Team Points Summary'!H482)</f>
        <v>1</v>
      </c>
      <c r="J482" s="16" t="str">
        <f t="shared" si="69"/>
        <v/>
      </c>
    </row>
    <row r="483" spans="1:10" s="16" customFormat="1" ht="15" x14ac:dyDescent="0.25">
      <c r="A483" s="43">
        <v>37</v>
      </c>
      <c r="B483" s="43" t="s">
        <v>48</v>
      </c>
      <c r="C483" s="43">
        <v>368</v>
      </c>
      <c r="D483" s="43">
        <v>64</v>
      </c>
      <c r="E483" s="43">
        <v>141</v>
      </c>
      <c r="F483" s="43">
        <v>163</v>
      </c>
      <c r="H483" s="16" t="str">
        <f t="shared" si="68"/>
        <v>Grade 4 Boys Brookside A</v>
      </c>
      <c r="I483" s="16">
        <f>COUNTIF('Point Totals by Grade-Gender'!A:A, 'Team Points Summary'!H483)</f>
        <v>1</v>
      </c>
      <c r="J483" s="16" t="str">
        <f t="shared" si="69"/>
        <v/>
      </c>
    </row>
    <row r="484" spans="1:10" s="16" customFormat="1" ht="15" x14ac:dyDescent="0.25">
      <c r="A484" s="43">
        <v>38</v>
      </c>
      <c r="B484" s="43" t="s">
        <v>440</v>
      </c>
      <c r="C484" s="43">
        <v>369</v>
      </c>
      <c r="D484" s="43">
        <v>81</v>
      </c>
      <c r="E484" s="43">
        <v>133</v>
      </c>
      <c r="F484" s="43">
        <v>155</v>
      </c>
      <c r="H484" s="16" t="str">
        <f t="shared" si="68"/>
        <v>Grade 4 Boys Kameyosek A</v>
      </c>
      <c r="I484" s="16">
        <f>COUNTIF('Point Totals by Grade-Gender'!A:A, 'Team Points Summary'!H484)</f>
        <v>1</v>
      </c>
      <c r="J484" s="16" t="str">
        <f t="shared" si="69"/>
        <v/>
      </c>
    </row>
    <row r="485" spans="1:10" s="16" customFormat="1" ht="15" x14ac:dyDescent="0.25">
      <c r="A485" s="43">
        <v>39</v>
      </c>
      <c r="B485" s="43" t="s">
        <v>317</v>
      </c>
      <c r="C485" s="43">
        <v>374</v>
      </c>
      <c r="D485" s="43">
        <v>97</v>
      </c>
      <c r="E485" s="43">
        <v>135</v>
      </c>
      <c r="F485" s="43">
        <v>142</v>
      </c>
      <c r="H485" s="16" t="str">
        <f t="shared" si="68"/>
        <v>Grade 4 Boys Crestwood A</v>
      </c>
      <c r="I485" s="16">
        <f>COUNTIF('Point Totals by Grade-Gender'!A:A, 'Team Points Summary'!H485)</f>
        <v>1</v>
      </c>
      <c r="J485" s="16" t="str">
        <f t="shared" si="69"/>
        <v/>
      </c>
    </row>
    <row r="486" spans="1:10" s="16" customFormat="1" ht="15" x14ac:dyDescent="0.25">
      <c r="A486" s="43">
        <v>40</v>
      </c>
      <c r="B486" s="43" t="s">
        <v>158</v>
      </c>
      <c r="C486" s="43">
        <v>379</v>
      </c>
      <c r="D486" s="43">
        <v>69</v>
      </c>
      <c r="E486" s="43">
        <v>117</v>
      </c>
      <c r="F486" s="43">
        <v>193</v>
      </c>
      <c r="H486" s="16" t="str">
        <f t="shared" si="68"/>
        <v>Grade 4 Boys Joey Moss A</v>
      </c>
      <c r="I486" s="16">
        <f>COUNTIF('Point Totals by Grade-Gender'!A:A, 'Team Points Summary'!H486)</f>
        <v>1</v>
      </c>
      <c r="J486" s="16" t="str">
        <f t="shared" si="69"/>
        <v/>
      </c>
    </row>
    <row r="487" spans="1:10" s="16" customFormat="1" ht="15" x14ac:dyDescent="0.25">
      <c r="A487" s="43">
        <v>41</v>
      </c>
      <c r="B487" s="43" t="s">
        <v>330</v>
      </c>
      <c r="C487" s="43">
        <v>395</v>
      </c>
      <c r="D487" s="43">
        <v>78</v>
      </c>
      <c r="E487" s="43">
        <v>158</v>
      </c>
      <c r="F487" s="43">
        <v>159</v>
      </c>
      <c r="H487" s="16" t="str">
        <f t="shared" si="68"/>
        <v>Grade 4 Boys LaPerle A</v>
      </c>
      <c r="I487" s="16">
        <f>COUNTIF('Point Totals by Grade-Gender'!A:A, 'Team Points Summary'!H487)</f>
        <v>1</v>
      </c>
      <c r="J487" s="16" t="str">
        <f t="shared" si="69"/>
        <v/>
      </c>
    </row>
    <row r="488" spans="1:10" s="16" customFormat="1" ht="15" x14ac:dyDescent="0.25">
      <c r="A488" s="43">
        <v>42</v>
      </c>
      <c r="B488" s="43" t="s">
        <v>227</v>
      </c>
      <c r="C488" s="43">
        <v>417</v>
      </c>
      <c r="D488" s="43">
        <v>12</v>
      </c>
      <c r="E488" s="43">
        <v>190</v>
      </c>
      <c r="F488" s="43">
        <v>215</v>
      </c>
      <c r="H488" s="16" t="str">
        <f t="shared" si="68"/>
        <v>Grade 4 Boys Johnny Bright A</v>
      </c>
      <c r="I488" s="16">
        <f>COUNTIF('Point Totals by Grade-Gender'!A:A, 'Team Points Summary'!H488)</f>
        <v>1</v>
      </c>
      <c r="J488" s="16" t="str">
        <f t="shared" si="69"/>
        <v/>
      </c>
    </row>
    <row r="489" spans="1:10" s="16" customFormat="1" ht="15" x14ac:dyDescent="0.25">
      <c r="A489" s="43">
        <v>43</v>
      </c>
      <c r="B489" s="43" t="s">
        <v>54</v>
      </c>
      <c r="C489" s="43">
        <v>422</v>
      </c>
      <c r="D489" s="43">
        <v>83</v>
      </c>
      <c r="E489" s="43">
        <v>166</v>
      </c>
      <c r="F489" s="43">
        <v>173</v>
      </c>
      <c r="H489" s="16" t="str">
        <f t="shared" si="68"/>
        <v>Grade 4 Boys Michael A. Kostek B</v>
      </c>
      <c r="I489" s="16">
        <f>COUNTIF('Point Totals by Grade-Gender'!A:A, 'Team Points Summary'!H489)</f>
        <v>1</v>
      </c>
      <c r="J489" s="16" t="str">
        <f t="shared" si="69"/>
        <v/>
      </c>
    </row>
    <row r="490" spans="1:10" s="16" customFormat="1" ht="15" x14ac:dyDescent="0.25">
      <c r="A490" s="43">
        <v>44</v>
      </c>
      <c r="B490" s="43" t="s">
        <v>65</v>
      </c>
      <c r="C490" s="43">
        <v>426</v>
      </c>
      <c r="D490" s="43">
        <v>139</v>
      </c>
      <c r="E490" s="43">
        <v>143</v>
      </c>
      <c r="F490" s="43">
        <v>144</v>
      </c>
      <c r="H490" s="16" t="str">
        <f t="shared" si="68"/>
        <v>Grade 4 Boys Earl Buxton B</v>
      </c>
      <c r="I490" s="16">
        <f>COUNTIF('Point Totals by Grade-Gender'!A:A, 'Team Points Summary'!H490)</f>
        <v>1</v>
      </c>
      <c r="J490" s="16" t="str">
        <f t="shared" si="69"/>
        <v/>
      </c>
    </row>
    <row r="491" spans="1:10" s="16" customFormat="1" ht="15" x14ac:dyDescent="0.25">
      <c r="A491" s="43">
        <v>45</v>
      </c>
      <c r="B491" s="43" t="s">
        <v>461</v>
      </c>
      <c r="C491" s="43">
        <v>436</v>
      </c>
      <c r="D491" s="43">
        <v>86</v>
      </c>
      <c r="E491" s="43">
        <v>120</v>
      </c>
      <c r="F491" s="43">
        <v>230</v>
      </c>
      <c r="H491" s="16" t="str">
        <f t="shared" si="68"/>
        <v>Grade 4 Boys Meadowlark Christian A</v>
      </c>
      <c r="I491" s="16">
        <f>COUNTIF('Point Totals by Grade-Gender'!A:A, 'Team Points Summary'!H491)</f>
        <v>1</v>
      </c>
      <c r="J491" s="16" t="str">
        <f t="shared" si="69"/>
        <v/>
      </c>
    </row>
    <row r="492" spans="1:10" s="16" customFormat="1" ht="15" x14ac:dyDescent="0.25">
      <c r="A492" s="43">
        <v>46</v>
      </c>
      <c r="B492" s="43" t="s">
        <v>442</v>
      </c>
      <c r="C492" s="43">
        <v>467</v>
      </c>
      <c r="D492" s="43">
        <v>149</v>
      </c>
      <c r="E492" s="43">
        <v>157</v>
      </c>
      <c r="F492" s="43">
        <v>161</v>
      </c>
      <c r="H492" s="16" t="str">
        <f t="shared" si="68"/>
        <v>Grade 4 Boys Edmonton Christian West B</v>
      </c>
      <c r="I492" s="16">
        <f>COUNTIF('Point Totals by Grade-Gender'!A:A, 'Team Points Summary'!H492)</f>
        <v>1</v>
      </c>
      <c r="J492" s="16" t="str">
        <f t="shared" si="69"/>
        <v/>
      </c>
    </row>
    <row r="493" spans="1:10" s="16" customFormat="1" ht="15" x14ac:dyDescent="0.25">
      <c r="A493" s="43">
        <v>47</v>
      </c>
      <c r="B493" s="43" t="s">
        <v>84</v>
      </c>
      <c r="C493" s="43">
        <v>471</v>
      </c>
      <c r="D493" s="43">
        <v>127</v>
      </c>
      <c r="E493" s="43">
        <v>134</v>
      </c>
      <c r="F493" s="43">
        <v>210</v>
      </c>
      <c r="H493" s="16" t="str">
        <f t="shared" si="68"/>
        <v>Grade 4 Boys Brander Gardens C</v>
      </c>
      <c r="I493" s="16">
        <f>COUNTIF('Point Totals by Grade-Gender'!A:A, 'Team Points Summary'!H493)</f>
        <v>1</v>
      </c>
      <c r="J493" s="16" t="str">
        <f t="shared" si="69"/>
        <v/>
      </c>
    </row>
    <row r="494" spans="1:10" s="16" customFormat="1" ht="15" x14ac:dyDescent="0.25">
      <c r="A494" s="43">
        <v>48</v>
      </c>
      <c r="B494" s="43" t="s">
        <v>223</v>
      </c>
      <c r="C494" s="43">
        <v>471</v>
      </c>
      <c r="D494" s="43">
        <v>65</v>
      </c>
      <c r="E494" s="43">
        <v>198</v>
      </c>
      <c r="F494" s="43">
        <v>208</v>
      </c>
      <c r="H494" s="16" t="str">
        <f t="shared" si="68"/>
        <v>Grade 4 Boys Aurora Charter B</v>
      </c>
      <c r="I494" s="16">
        <f>COUNTIF('Point Totals by Grade-Gender'!A:A, 'Team Points Summary'!H494)</f>
        <v>1</v>
      </c>
      <c r="J494" s="16" t="str">
        <f t="shared" si="69"/>
        <v/>
      </c>
    </row>
    <row r="495" spans="1:10" s="16" customFormat="1" ht="15" x14ac:dyDescent="0.25">
      <c r="A495" s="43">
        <v>49</v>
      </c>
      <c r="B495" s="43" t="s">
        <v>455</v>
      </c>
      <c r="C495" s="43">
        <v>514</v>
      </c>
      <c r="D495" s="43">
        <v>153</v>
      </c>
      <c r="E495" s="43">
        <v>154</v>
      </c>
      <c r="F495" s="43">
        <v>207</v>
      </c>
      <c r="H495" s="16" t="str">
        <f t="shared" si="68"/>
        <v>Grade 4 Boys Thrive A</v>
      </c>
      <c r="I495" s="16">
        <f>COUNTIF('Point Totals by Grade-Gender'!A:A, 'Team Points Summary'!H495)</f>
        <v>1</v>
      </c>
      <c r="J495" s="16" t="str">
        <f t="shared" si="69"/>
        <v/>
      </c>
    </row>
    <row r="496" spans="1:10" s="16" customFormat="1" ht="15" x14ac:dyDescent="0.25">
      <c r="A496" s="43">
        <v>50</v>
      </c>
      <c r="B496" s="43" t="s">
        <v>118</v>
      </c>
      <c r="C496" s="43">
        <v>527</v>
      </c>
      <c r="D496" s="43">
        <v>72</v>
      </c>
      <c r="E496" s="43">
        <v>223</v>
      </c>
      <c r="F496" s="43">
        <v>232</v>
      </c>
      <c r="H496" s="16" t="str">
        <f t="shared" si="68"/>
        <v>Grade 4 Boys Callingwood A</v>
      </c>
      <c r="I496" s="16">
        <f>COUNTIF('Point Totals by Grade-Gender'!A:A, 'Team Points Summary'!H496)</f>
        <v>1</v>
      </c>
      <c r="J496" s="16" t="str">
        <f t="shared" si="69"/>
        <v/>
      </c>
    </row>
    <row r="497" spans="1:10" s="16" customFormat="1" ht="15" x14ac:dyDescent="0.25">
      <c r="A497" s="43">
        <v>51</v>
      </c>
      <c r="B497" s="43" t="s">
        <v>214</v>
      </c>
      <c r="C497" s="43">
        <v>533</v>
      </c>
      <c r="D497" s="43">
        <v>167</v>
      </c>
      <c r="E497" s="43">
        <v>179</v>
      </c>
      <c r="F497" s="43">
        <v>187</v>
      </c>
      <c r="H497" s="16" t="str">
        <f t="shared" si="68"/>
        <v>Grade 4 Boys Kim Hung B</v>
      </c>
      <c r="I497" s="16">
        <f>COUNTIF('Point Totals by Grade-Gender'!A:A, 'Team Points Summary'!H497)</f>
        <v>1</v>
      </c>
      <c r="J497" s="16" t="str">
        <f t="shared" si="69"/>
        <v/>
      </c>
    </row>
    <row r="498" spans="1:10" s="16" customFormat="1" ht="15" x14ac:dyDescent="0.25">
      <c r="A498" s="43">
        <v>52</v>
      </c>
      <c r="B498" s="43" t="s">
        <v>215</v>
      </c>
      <c r="C498" s="43">
        <v>534</v>
      </c>
      <c r="D498" s="43">
        <v>152</v>
      </c>
      <c r="E498" s="43">
        <v>186</v>
      </c>
      <c r="F498" s="43">
        <v>196</v>
      </c>
      <c r="H498" s="16" t="str">
        <f t="shared" si="68"/>
        <v>Grade 4 Boys David Thomas King B</v>
      </c>
      <c r="I498" s="16">
        <f>COUNTIF('Point Totals by Grade-Gender'!A:A, 'Team Points Summary'!H498)</f>
        <v>1</v>
      </c>
      <c r="J498" s="16" t="str">
        <f t="shared" si="69"/>
        <v/>
      </c>
    </row>
    <row r="499" spans="1:10" s="16" customFormat="1" ht="15" x14ac:dyDescent="0.25">
      <c r="A499" s="43">
        <v>53</v>
      </c>
      <c r="B499" s="43" t="s">
        <v>451</v>
      </c>
      <c r="C499" s="43">
        <v>535</v>
      </c>
      <c r="D499" s="43">
        <v>76</v>
      </c>
      <c r="E499" s="43">
        <v>206</v>
      </c>
      <c r="F499" s="43">
        <v>253</v>
      </c>
      <c r="H499" s="16" t="str">
        <f t="shared" si="68"/>
        <v>Grade 4 Boys Winterburn A</v>
      </c>
      <c r="I499" s="16">
        <f>COUNTIF('Point Totals by Grade-Gender'!A:A, 'Team Points Summary'!H499)</f>
        <v>1</v>
      </c>
      <c r="J499" s="16" t="str">
        <f t="shared" si="69"/>
        <v/>
      </c>
    </row>
    <row r="500" spans="1:10" s="16" customFormat="1" ht="15" x14ac:dyDescent="0.25">
      <c r="A500" s="43">
        <v>54</v>
      </c>
      <c r="B500" s="43" t="s">
        <v>58</v>
      </c>
      <c r="C500" s="43">
        <v>537</v>
      </c>
      <c r="D500" s="43">
        <v>160</v>
      </c>
      <c r="E500" s="43">
        <v>174</v>
      </c>
      <c r="F500" s="43">
        <v>203</v>
      </c>
      <c r="H500" s="16" t="str">
        <f t="shared" si="68"/>
        <v>Grade 4 Boys Rio Terrace C</v>
      </c>
      <c r="I500" s="16">
        <f>COUNTIF('Point Totals by Grade-Gender'!A:A, 'Team Points Summary'!H500)</f>
        <v>1</v>
      </c>
      <c r="J500" s="16" t="str">
        <f t="shared" si="69"/>
        <v/>
      </c>
    </row>
    <row r="501" spans="1:10" s="16" customFormat="1" ht="15" x14ac:dyDescent="0.25">
      <c r="A501" s="43">
        <v>55</v>
      </c>
      <c r="B501" s="43" t="s">
        <v>122</v>
      </c>
      <c r="C501" s="43">
        <v>555</v>
      </c>
      <c r="D501" s="43">
        <v>122</v>
      </c>
      <c r="E501" s="43">
        <v>171</v>
      </c>
      <c r="F501" s="43">
        <v>262</v>
      </c>
      <c r="H501" s="16" t="str">
        <f t="shared" si="68"/>
        <v>Grade 4 Boys King Edward B</v>
      </c>
      <c r="I501" s="16">
        <f>COUNTIF('Point Totals by Grade-Gender'!A:A, 'Team Points Summary'!H501)</f>
        <v>1</v>
      </c>
      <c r="J501" s="16" t="str">
        <f t="shared" si="69"/>
        <v/>
      </c>
    </row>
    <row r="502" spans="1:10" s="16" customFormat="1" ht="15" x14ac:dyDescent="0.25">
      <c r="A502" s="43">
        <v>56</v>
      </c>
      <c r="B502" s="43" t="s">
        <v>70</v>
      </c>
      <c r="C502" s="43">
        <v>558</v>
      </c>
      <c r="D502" s="43">
        <v>177</v>
      </c>
      <c r="E502" s="43">
        <v>182</v>
      </c>
      <c r="F502" s="43">
        <v>199</v>
      </c>
      <c r="H502" s="16" t="str">
        <f t="shared" si="68"/>
        <v>Grade 4 Boys Earl Buxton C</v>
      </c>
      <c r="I502" s="16">
        <f>COUNTIF('Point Totals by Grade-Gender'!A:A, 'Team Points Summary'!H502)</f>
        <v>1</v>
      </c>
      <c r="J502" s="16" t="str">
        <f t="shared" si="69"/>
        <v/>
      </c>
    </row>
    <row r="503" spans="1:10" s="16" customFormat="1" ht="15" x14ac:dyDescent="0.25">
      <c r="A503" s="43">
        <v>57</v>
      </c>
      <c r="B503" s="43" t="s">
        <v>64</v>
      </c>
      <c r="C503" s="43">
        <v>558</v>
      </c>
      <c r="D503" s="43">
        <v>183</v>
      </c>
      <c r="E503" s="43">
        <v>184</v>
      </c>
      <c r="F503" s="43">
        <v>191</v>
      </c>
      <c r="H503" s="16" t="str">
        <f t="shared" si="68"/>
        <v>Grade 4 Boys George P. Nicholson C</v>
      </c>
      <c r="I503" s="16">
        <f>COUNTIF('Point Totals by Grade-Gender'!A:A, 'Team Points Summary'!H503)</f>
        <v>1</v>
      </c>
      <c r="J503" s="16" t="str">
        <f t="shared" si="69"/>
        <v/>
      </c>
    </row>
    <row r="504" spans="1:10" s="16" customFormat="1" ht="15" x14ac:dyDescent="0.25">
      <c r="A504" s="43">
        <v>58</v>
      </c>
      <c r="B504" s="43" t="s">
        <v>96</v>
      </c>
      <c r="C504" s="43">
        <v>581</v>
      </c>
      <c r="D504" s="43">
        <v>164</v>
      </c>
      <c r="E504" s="43">
        <v>178</v>
      </c>
      <c r="F504" s="43">
        <v>239</v>
      </c>
      <c r="H504" s="16" t="str">
        <f t="shared" si="68"/>
        <v>Grade 4 Boys Brookside B</v>
      </c>
      <c r="I504" s="16">
        <f>COUNTIF('Point Totals by Grade-Gender'!A:A, 'Team Points Summary'!H504)</f>
        <v>1</v>
      </c>
      <c r="J504" s="16" t="str">
        <f t="shared" si="69"/>
        <v/>
      </c>
    </row>
    <row r="505" spans="1:10" s="16" customFormat="1" ht="15" x14ac:dyDescent="0.25">
      <c r="A505" s="43">
        <v>59</v>
      </c>
      <c r="B505" s="43" t="s">
        <v>318</v>
      </c>
      <c r="C505" s="43">
        <v>586</v>
      </c>
      <c r="D505" s="43">
        <v>194</v>
      </c>
      <c r="E505" s="43">
        <v>195</v>
      </c>
      <c r="F505" s="43">
        <v>197</v>
      </c>
      <c r="H505" s="16" t="str">
        <f t="shared" si="68"/>
        <v>Grade 4 Boys Centennial C</v>
      </c>
      <c r="I505" s="16">
        <f>COUNTIF('Point Totals by Grade-Gender'!A:A, 'Team Points Summary'!H505)</f>
        <v>1</v>
      </c>
      <c r="J505" s="16" t="str">
        <f t="shared" si="69"/>
        <v/>
      </c>
    </row>
    <row r="506" spans="1:10" s="16" customFormat="1" ht="15" x14ac:dyDescent="0.25">
      <c r="A506" s="43">
        <v>60</v>
      </c>
      <c r="B506" s="43" t="s">
        <v>155</v>
      </c>
      <c r="C506" s="43">
        <v>609</v>
      </c>
      <c r="D506" s="43">
        <v>156</v>
      </c>
      <c r="E506" s="43">
        <v>226</v>
      </c>
      <c r="F506" s="43">
        <v>227</v>
      </c>
      <c r="H506" s="16" t="str">
        <f t="shared" si="68"/>
        <v>Grade 4 Boys Laurier Heights C</v>
      </c>
      <c r="I506" s="16">
        <f>COUNTIF('Point Totals by Grade-Gender'!A:A, 'Team Points Summary'!H506)</f>
        <v>1</v>
      </c>
      <c r="J506" s="16" t="str">
        <f t="shared" si="69"/>
        <v/>
      </c>
    </row>
    <row r="507" spans="1:10" s="16" customFormat="1" ht="15" x14ac:dyDescent="0.25">
      <c r="A507" s="43">
        <v>61</v>
      </c>
      <c r="B507" s="43" t="s">
        <v>74</v>
      </c>
      <c r="C507" s="43">
        <v>610</v>
      </c>
      <c r="D507" s="43">
        <v>168</v>
      </c>
      <c r="E507" s="43">
        <v>201</v>
      </c>
      <c r="F507" s="43">
        <v>241</v>
      </c>
      <c r="H507" s="16" t="str">
        <f t="shared" si="68"/>
        <v>Grade 4 Boys Westbrook A</v>
      </c>
      <c r="I507" s="16">
        <f>COUNTIF('Point Totals by Grade-Gender'!A:A, 'Team Points Summary'!H507)</f>
        <v>1</v>
      </c>
      <c r="J507" s="16" t="str">
        <f t="shared" si="69"/>
        <v/>
      </c>
    </row>
    <row r="508" spans="1:10" s="16" customFormat="1" ht="15" x14ac:dyDescent="0.25">
      <c r="A508" s="43">
        <v>62</v>
      </c>
      <c r="B508" s="43" t="s">
        <v>320</v>
      </c>
      <c r="C508" s="43">
        <v>636</v>
      </c>
      <c r="D508" s="43">
        <v>180</v>
      </c>
      <c r="E508" s="43">
        <v>212</v>
      </c>
      <c r="F508" s="43">
        <v>244</v>
      </c>
      <c r="H508" s="16" t="str">
        <f t="shared" si="68"/>
        <v>Grade 4 Boys Crestwood B</v>
      </c>
      <c r="I508" s="16">
        <f>COUNTIF('Point Totals by Grade-Gender'!A:A, 'Team Points Summary'!H508)</f>
        <v>1</v>
      </c>
      <c r="J508" s="16" t="str">
        <f t="shared" si="69"/>
        <v/>
      </c>
    </row>
    <row r="509" spans="1:10" s="16" customFormat="1" ht="15" x14ac:dyDescent="0.25">
      <c r="A509" s="43">
        <v>63</v>
      </c>
      <c r="B509" s="43" t="s">
        <v>63</v>
      </c>
      <c r="C509" s="43">
        <v>656</v>
      </c>
      <c r="D509" s="43">
        <v>217</v>
      </c>
      <c r="E509" s="43">
        <v>219</v>
      </c>
      <c r="F509" s="43">
        <v>220</v>
      </c>
      <c r="H509" s="16" t="str">
        <f t="shared" si="68"/>
        <v>Grade 4 Boys Michael A. Kostek C</v>
      </c>
      <c r="I509" s="16">
        <f>COUNTIF('Point Totals by Grade-Gender'!A:A, 'Team Points Summary'!H509)</f>
        <v>1</v>
      </c>
      <c r="J509" s="16" t="str">
        <f t="shared" si="69"/>
        <v/>
      </c>
    </row>
    <row r="510" spans="1:10" s="16" customFormat="1" ht="15" x14ac:dyDescent="0.25">
      <c r="A510" s="43">
        <v>64</v>
      </c>
      <c r="B510" s="43" t="s">
        <v>462</v>
      </c>
      <c r="C510" s="43">
        <v>658</v>
      </c>
      <c r="D510" s="43">
        <v>192</v>
      </c>
      <c r="E510" s="43">
        <v>205</v>
      </c>
      <c r="F510" s="43">
        <v>261</v>
      </c>
      <c r="H510" s="16" t="str">
        <f t="shared" si="68"/>
        <v>Grade 4 Boys Riverdale C</v>
      </c>
      <c r="I510" s="16">
        <f>COUNTIF('Point Totals by Grade-Gender'!A:A, 'Team Points Summary'!H510)</f>
        <v>1</v>
      </c>
      <c r="J510" s="16" t="str">
        <f t="shared" si="69"/>
        <v/>
      </c>
    </row>
    <row r="511" spans="1:10" s="16" customFormat="1" ht="15" x14ac:dyDescent="0.25">
      <c r="A511" s="43">
        <v>65</v>
      </c>
      <c r="B511" s="43" t="s">
        <v>686</v>
      </c>
      <c r="C511" s="43">
        <v>672</v>
      </c>
      <c r="D511" s="43">
        <v>189</v>
      </c>
      <c r="E511" s="43">
        <v>225</v>
      </c>
      <c r="F511" s="43">
        <v>258</v>
      </c>
      <c r="H511" s="16" t="str">
        <f t="shared" si="68"/>
        <v>Grade 4 Boys Constable Daniel Woodall B</v>
      </c>
      <c r="I511" s="16">
        <f>COUNTIF('Point Totals by Grade-Gender'!A:A, 'Team Points Summary'!H511)</f>
        <v>1</v>
      </c>
      <c r="J511" s="16" t="str">
        <f t="shared" si="69"/>
        <v/>
      </c>
    </row>
    <row r="512" spans="1:10" s="16" customFormat="1" ht="15" x14ac:dyDescent="0.25">
      <c r="A512" s="43">
        <v>66</v>
      </c>
      <c r="B512" s="43" t="s">
        <v>224</v>
      </c>
      <c r="C512" s="43">
        <v>680</v>
      </c>
      <c r="D512" s="43">
        <v>209</v>
      </c>
      <c r="E512" s="43">
        <v>229</v>
      </c>
      <c r="F512" s="43">
        <v>242</v>
      </c>
      <c r="H512" s="16" t="str">
        <f t="shared" si="68"/>
        <v>Grade 4 Boys Aurora Charter C</v>
      </c>
      <c r="I512" s="16">
        <f>COUNTIF('Point Totals by Grade-Gender'!A:A, 'Team Points Summary'!H512)</f>
        <v>1</v>
      </c>
      <c r="J512" s="16" t="str">
        <f t="shared" si="69"/>
        <v/>
      </c>
    </row>
    <row r="513" spans="1:11" s="16" customFormat="1" ht="15" x14ac:dyDescent="0.25">
      <c r="A513" s="43">
        <v>67</v>
      </c>
      <c r="B513" s="43" t="s">
        <v>120</v>
      </c>
      <c r="C513" s="43">
        <v>704</v>
      </c>
      <c r="D513" s="43">
        <v>233</v>
      </c>
      <c r="E513" s="43">
        <v>235</v>
      </c>
      <c r="F513" s="43">
        <v>236</v>
      </c>
      <c r="H513" s="16" t="str">
        <f t="shared" si="68"/>
        <v>Grade 4 Boys Callingwood B</v>
      </c>
      <c r="I513" s="16">
        <f>COUNTIF('Point Totals by Grade-Gender'!A:A, 'Team Points Summary'!H513)</f>
        <v>1</v>
      </c>
      <c r="J513" s="16" t="str">
        <f t="shared" si="69"/>
        <v/>
      </c>
    </row>
    <row r="514" spans="1:11" s="16" customFormat="1" ht="15" x14ac:dyDescent="0.25">
      <c r="A514" s="43">
        <v>68</v>
      </c>
      <c r="B514" s="43" t="s">
        <v>217</v>
      </c>
      <c r="C514" s="43">
        <v>707</v>
      </c>
      <c r="D514" s="43">
        <v>228</v>
      </c>
      <c r="E514" s="43">
        <v>231</v>
      </c>
      <c r="F514" s="43">
        <v>248</v>
      </c>
      <c r="H514" s="16" t="str">
        <f t="shared" si="68"/>
        <v>Grade 4 Boys David Thomas King C</v>
      </c>
      <c r="I514" s="16">
        <f>COUNTIF('Point Totals by Grade-Gender'!A:A, 'Team Points Summary'!H514)</f>
        <v>1</v>
      </c>
      <c r="J514" s="16" t="str">
        <f t="shared" si="69"/>
        <v/>
      </c>
    </row>
    <row r="515" spans="1:11" s="16" customFormat="1" ht="15" x14ac:dyDescent="0.25">
      <c r="A515" s="43">
        <v>69</v>
      </c>
      <c r="B515" s="43" t="s">
        <v>463</v>
      </c>
      <c r="C515" s="43">
        <v>716</v>
      </c>
      <c r="D515" s="43">
        <v>211</v>
      </c>
      <c r="E515" s="43">
        <v>237</v>
      </c>
      <c r="F515" s="43">
        <v>268</v>
      </c>
      <c r="H515" s="16" t="str">
        <f t="shared" si="68"/>
        <v>Grade 4 Boys Thrive B</v>
      </c>
      <c r="I515" s="16">
        <f>COUNTIF('Point Totals by Grade-Gender'!A:A, 'Team Points Summary'!H515)</f>
        <v>1</v>
      </c>
      <c r="J515" s="16" t="str">
        <f t="shared" si="69"/>
        <v/>
      </c>
    </row>
    <row r="516" spans="1:11" s="16" customFormat="1" ht="15" x14ac:dyDescent="0.25">
      <c r="A516" s="43">
        <v>70</v>
      </c>
      <c r="B516" s="43" t="s">
        <v>230</v>
      </c>
      <c r="C516" s="43">
        <v>732</v>
      </c>
      <c r="D516" s="43">
        <v>222</v>
      </c>
      <c r="E516" s="43">
        <v>246</v>
      </c>
      <c r="F516" s="43">
        <v>264</v>
      </c>
      <c r="H516" s="16" t="str">
        <f t="shared" si="68"/>
        <v>Grade 4 Boys Johnny Bright B</v>
      </c>
      <c r="I516" s="16">
        <f>COUNTIF('Point Totals by Grade-Gender'!A:A, 'Team Points Summary'!H516)</f>
        <v>1</v>
      </c>
      <c r="J516" s="16" t="str">
        <f t="shared" si="69"/>
        <v/>
      </c>
    </row>
    <row r="517" spans="1:11" s="16" customFormat="1" ht="15" x14ac:dyDescent="0.25">
      <c r="A517" s="43">
        <v>71</v>
      </c>
      <c r="B517" s="43" t="s">
        <v>219</v>
      </c>
      <c r="C517" s="43">
        <v>741</v>
      </c>
      <c r="D517" s="43">
        <v>240</v>
      </c>
      <c r="E517" s="43">
        <v>249</v>
      </c>
      <c r="F517" s="43">
        <v>252</v>
      </c>
      <c r="H517" s="16" t="str">
        <f t="shared" si="68"/>
        <v>Grade 4 Boys Kim Hung C</v>
      </c>
      <c r="I517" s="16">
        <f>COUNTIF('Point Totals by Grade-Gender'!A:A, 'Team Points Summary'!H517)</f>
        <v>1</v>
      </c>
      <c r="J517" s="16" t="str">
        <f t="shared" si="69"/>
        <v/>
      </c>
    </row>
    <row r="518" spans="1:11" s="16" customFormat="1" ht="15" x14ac:dyDescent="0.25">
      <c r="A518" s="43">
        <v>72</v>
      </c>
      <c r="B518" s="43" t="s">
        <v>225</v>
      </c>
      <c r="C518" s="43">
        <v>747</v>
      </c>
      <c r="D518" s="43">
        <v>243</v>
      </c>
      <c r="E518" s="43">
        <v>245</v>
      </c>
      <c r="F518" s="43">
        <v>259</v>
      </c>
      <c r="H518" s="16" t="str">
        <f t="shared" si="68"/>
        <v>Grade 4 Boys Aurora Charter D</v>
      </c>
      <c r="I518" s="16">
        <f>COUNTIF('Point Totals by Grade-Gender'!A:A, 'Team Points Summary'!H518)</f>
        <v>1</v>
      </c>
      <c r="J518" s="16" t="str">
        <f t="shared" si="69"/>
        <v/>
      </c>
    </row>
    <row r="519" spans="1:11" s="16" customFormat="1" ht="15" x14ac:dyDescent="0.25">
      <c r="A519" s="43">
        <v>73</v>
      </c>
      <c r="B519" s="43" t="s">
        <v>218</v>
      </c>
      <c r="C519" s="43">
        <v>786</v>
      </c>
      <c r="D519" s="43">
        <v>255</v>
      </c>
      <c r="E519" s="43">
        <v>260</v>
      </c>
      <c r="F519" s="43">
        <v>271</v>
      </c>
      <c r="H519" s="16" t="str">
        <f t="shared" si="68"/>
        <v>Grade 4 Boys David Thomas King D</v>
      </c>
      <c r="I519" s="16">
        <f>COUNTIF('Point Totals by Grade-Gender'!A:A, 'Team Points Summary'!H519)</f>
        <v>1</v>
      </c>
      <c r="J519" s="16" t="str">
        <f t="shared" si="69"/>
        <v/>
      </c>
    </row>
    <row r="520" spans="1:11" s="16" customFormat="1" ht="15" x14ac:dyDescent="0.25">
      <c r="A520" s="43">
        <v>74</v>
      </c>
      <c r="B520" s="43" t="s">
        <v>454</v>
      </c>
      <c r="C520" s="43">
        <v>802</v>
      </c>
      <c r="D520" s="43">
        <v>266</v>
      </c>
      <c r="E520" s="43">
        <v>267</v>
      </c>
      <c r="F520" s="43">
        <v>269</v>
      </c>
      <c r="H520" s="16" t="str">
        <f t="shared" ref="H520:H521" si="70">CONCATENATE("Grade 4 Boys ", B520)</f>
        <v>Grade 4 Boys Winterburn B</v>
      </c>
      <c r="I520" s="16">
        <f>COUNTIF('Point Totals by Grade-Gender'!A:A, 'Team Points Summary'!H520)</f>
        <v>1</v>
      </c>
      <c r="J520" s="16" t="str">
        <f t="shared" ref="J520:J521" si="71">IF(I520 = 0, "MISSING", "")</f>
        <v/>
      </c>
    </row>
    <row r="521" spans="1:11" s="16" customFormat="1" ht="15" x14ac:dyDescent="0.25">
      <c r="A521" s="43">
        <v>75</v>
      </c>
      <c r="B521" s="43" t="s">
        <v>236</v>
      </c>
      <c r="C521" s="43">
        <v>809</v>
      </c>
      <c r="D521" s="43">
        <v>265</v>
      </c>
      <c r="E521" s="43">
        <v>270</v>
      </c>
      <c r="F521" s="43">
        <v>274</v>
      </c>
      <c r="H521" s="16" t="str">
        <f t="shared" si="70"/>
        <v>Grade 4 Boys Johnny Bright C</v>
      </c>
      <c r="I521" s="16">
        <f>COUNTIF('Point Totals by Grade-Gender'!A:A, 'Team Points Summary'!H521)</f>
        <v>1</v>
      </c>
      <c r="J521" s="16" t="str">
        <f t="shared" si="71"/>
        <v/>
      </c>
    </row>
    <row r="522" spans="1:11" s="16" customFormat="1" x14ac:dyDescent="0.2">
      <c r="C522" s="21">
        <f>SUM(C447:C521)</f>
        <v>29673</v>
      </c>
      <c r="H522" s="1" t="s">
        <v>27</v>
      </c>
      <c r="I522" s="16">
        <f>COUNTIF('Point Totals by Grade-Gender'!A:A, 'Team Points Summary'!H522)</f>
        <v>1</v>
      </c>
      <c r="K522" s="21"/>
    </row>
    <row r="523" spans="1:11" s="16" customFormat="1" x14ac:dyDescent="0.2">
      <c r="H523" s="1"/>
      <c r="K523" s="21"/>
    </row>
    <row r="524" spans="1:11" s="16" customFormat="1" x14ac:dyDescent="0.2">
      <c r="A524" s="1" t="s">
        <v>425</v>
      </c>
      <c r="K524" s="21"/>
    </row>
    <row r="525" spans="1:11" s="16" customFormat="1" ht="15" x14ac:dyDescent="0.25">
      <c r="A525" s="40">
        <v>1</v>
      </c>
      <c r="B525" s="40" t="s">
        <v>441</v>
      </c>
      <c r="C525" s="40">
        <v>26</v>
      </c>
      <c r="D525" s="40">
        <v>5</v>
      </c>
      <c r="E525" s="40">
        <v>6</v>
      </c>
      <c r="F525" s="40">
        <v>15</v>
      </c>
      <c r="H525" s="16" t="str">
        <f>CONCATENATE("Grade 5 Girls ", B525)</f>
        <v>Grade 5 Girls Edmonton Christian West A</v>
      </c>
      <c r="I525" s="16">
        <f>COUNTIF('Point Totals by Grade-Gender'!A:A, 'Team Points Summary'!H525)</f>
        <v>1</v>
      </c>
      <c r="J525" s="16" t="str">
        <f t="shared" ref="J525:J585" si="72">IF(I525 = 0, "MISSING", "")</f>
        <v/>
      </c>
    </row>
    <row r="526" spans="1:11" s="16" customFormat="1" ht="15" x14ac:dyDescent="0.25">
      <c r="A526" s="40">
        <v>2</v>
      </c>
      <c r="B526" s="40" t="s">
        <v>67</v>
      </c>
      <c r="C526" s="40">
        <v>32</v>
      </c>
      <c r="D526" s="40">
        <v>2</v>
      </c>
      <c r="E526" s="40">
        <v>3</v>
      </c>
      <c r="F526" s="40">
        <v>27</v>
      </c>
      <c r="H526" s="16" t="str">
        <f t="shared" ref="H526:H585" si="73">CONCATENATE("Grade 5 Girls ", B526)</f>
        <v>Grade 5 Girls Centennial A</v>
      </c>
      <c r="I526" s="16">
        <f>COUNTIF('Point Totals by Grade-Gender'!A:A, 'Team Points Summary'!H526)</f>
        <v>1</v>
      </c>
      <c r="J526" s="16" t="str">
        <f t="shared" si="72"/>
        <v/>
      </c>
    </row>
    <row r="527" spans="1:11" s="16" customFormat="1" ht="15" x14ac:dyDescent="0.25">
      <c r="A527" s="40">
        <v>3</v>
      </c>
      <c r="B527" s="40" t="s">
        <v>50</v>
      </c>
      <c r="C527" s="40">
        <v>56</v>
      </c>
      <c r="D527" s="40">
        <v>8</v>
      </c>
      <c r="E527" s="40">
        <v>13</v>
      </c>
      <c r="F527" s="40">
        <v>35</v>
      </c>
      <c r="H527" s="16" t="str">
        <f t="shared" si="73"/>
        <v>Grade 5 Girls Parkallen A</v>
      </c>
      <c r="I527" s="16">
        <f>COUNTIF('Point Totals by Grade-Gender'!A:A, 'Team Points Summary'!H527)</f>
        <v>1</v>
      </c>
      <c r="J527" s="16" t="str">
        <f t="shared" si="72"/>
        <v/>
      </c>
    </row>
    <row r="528" spans="1:11" s="16" customFormat="1" ht="15" x14ac:dyDescent="0.25">
      <c r="A528" s="40">
        <v>4</v>
      </c>
      <c r="B528" s="40" t="s">
        <v>78</v>
      </c>
      <c r="C528" s="40">
        <v>63</v>
      </c>
      <c r="D528" s="40">
        <v>11</v>
      </c>
      <c r="E528" s="40">
        <v>23</v>
      </c>
      <c r="F528" s="40">
        <v>29</v>
      </c>
      <c r="H528" s="16" t="str">
        <f t="shared" si="73"/>
        <v>Grade 5 Girls Laurier Heights A</v>
      </c>
      <c r="I528" s="16">
        <f>COUNTIF('Point Totals by Grade-Gender'!A:A, 'Team Points Summary'!H528)</f>
        <v>1</v>
      </c>
      <c r="J528" s="16" t="str">
        <f t="shared" si="72"/>
        <v/>
      </c>
    </row>
    <row r="529" spans="1:10" s="16" customFormat="1" ht="15" x14ac:dyDescent="0.25">
      <c r="A529" s="40">
        <v>5</v>
      </c>
      <c r="B529" s="40" t="s">
        <v>45</v>
      </c>
      <c r="C529" s="40">
        <v>66</v>
      </c>
      <c r="D529" s="40">
        <v>10</v>
      </c>
      <c r="E529" s="40">
        <v>12</v>
      </c>
      <c r="F529" s="40">
        <v>44</v>
      </c>
      <c r="H529" s="16" t="str">
        <f t="shared" si="73"/>
        <v>Grade 5 Girls Michael A. Kostek A</v>
      </c>
      <c r="I529" s="16">
        <f>COUNTIF('Point Totals by Grade-Gender'!A:A, 'Team Points Summary'!H529)</f>
        <v>1</v>
      </c>
      <c r="J529" s="16" t="str">
        <f t="shared" si="72"/>
        <v/>
      </c>
    </row>
    <row r="530" spans="1:10" s="16" customFormat="1" ht="15" x14ac:dyDescent="0.25">
      <c r="A530" s="40">
        <v>6</v>
      </c>
      <c r="B530" s="40" t="s">
        <v>66</v>
      </c>
      <c r="C530" s="40">
        <v>75</v>
      </c>
      <c r="D530" s="40">
        <v>9</v>
      </c>
      <c r="E530" s="40">
        <v>28</v>
      </c>
      <c r="F530" s="40">
        <v>38</v>
      </c>
      <c r="H530" s="16" t="str">
        <f t="shared" si="73"/>
        <v>Grade 5 Girls Patricia Heights A</v>
      </c>
      <c r="I530" s="16">
        <f>COUNTIF('Point Totals by Grade-Gender'!A:A, 'Team Points Summary'!H530)</f>
        <v>1</v>
      </c>
      <c r="J530" s="16" t="str">
        <f t="shared" si="72"/>
        <v/>
      </c>
    </row>
    <row r="531" spans="1:10" s="16" customFormat="1" ht="15" x14ac:dyDescent="0.25">
      <c r="A531" s="40">
        <v>7</v>
      </c>
      <c r="B531" s="40" t="s">
        <v>69</v>
      </c>
      <c r="C531" s="40">
        <v>107</v>
      </c>
      <c r="D531" s="40">
        <v>32</v>
      </c>
      <c r="E531" s="40">
        <v>33</v>
      </c>
      <c r="F531" s="40">
        <v>42</v>
      </c>
      <c r="H531" s="16" t="str">
        <f t="shared" si="73"/>
        <v>Grade 5 Girls Centennial B</v>
      </c>
      <c r="I531" s="16">
        <f>COUNTIF('Point Totals by Grade-Gender'!A:A, 'Team Points Summary'!H531)</f>
        <v>1</v>
      </c>
      <c r="J531" s="16" t="str">
        <f t="shared" si="72"/>
        <v/>
      </c>
    </row>
    <row r="532" spans="1:10" s="16" customFormat="1" ht="15" x14ac:dyDescent="0.25">
      <c r="A532" s="40">
        <v>8</v>
      </c>
      <c r="B532" s="40" t="s">
        <v>61</v>
      </c>
      <c r="C532" s="40">
        <v>108</v>
      </c>
      <c r="D532" s="40">
        <v>16</v>
      </c>
      <c r="E532" s="40">
        <v>43</v>
      </c>
      <c r="F532" s="40">
        <v>49</v>
      </c>
      <c r="H532" s="16" t="str">
        <f t="shared" si="73"/>
        <v>Grade 5 Girls Earl Buxton A</v>
      </c>
      <c r="I532" s="16">
        <f>COUNTIF('Point Totals by Grade-Gender'!A:A, 'Team Points Summary'!H532)</f>
        <v>1</v>
      </c>
      <c r="J532" s="16" t="str">
        <f t="shared" si="72"/>
        <v/>
      </c>
    </row>
    <row r="533" spans="1:10" s="16" customFormat="1" ht="15" x14ac:dyDescent="0.25">
      <c r="A533" s="40">
        <v>9</v>
      </c>
      <c r="B533" s="40" t="s">
        <v>49</v>
      </c>
      <c r="C533" s="40">
        <v>114</v>
      </c>
      <c r="D533" s="40">
        <v>21</v>
      </c>
      <c r="E533" s="40">
        <v>26</v>
      </c>
      <c r="F533" s="40">
        <v>67</v>
      </c>
      <c r="H533" s="16" t="str">
        <f t="shared" si="73"/>
        <v>Grade 5 Girls Rio Terrace A</v>
      </c>
      <c r="I533" s="16">
        <f>COUNTIF('Point Totals by Grade-Gender'!A:A, 'Team Points Summary'!H533)</f>
        <v>1</v>
      </c>
      <c r="J533" s="16" t="str">
        <f t="shared" si="72"/>
        <v/>
      </c>
    </row>
    <row r="534" spans="1:10" s="16" customFormat="1" ht="15" x14ac:dyDescent="0.25">
      <c r="A534" s="40">
        <v>10</v>
      </c>
      <c r="B534" s="40" t="s">
        <v>51</v>
      </c>
      <c r="C534" s="40">
        <v>134</v>
      </c>
      <c r="D534" s="40">
        <v>19</v>
      </c>
      <c r="E534" s="40">
        <v>57</v>
      </c>
      <c r="F534" s="40">
        <v>58</v>
      </c>
      <c r="H534" s="16" t="str">
        <f t="shared" ref="H534:H556" si="74">CONCATENATE("Grade 5 Girls ", B534)</f>
        <v>Grade 5 Girls Brander Gardens A</v>
      </c>
      <c r="I534" s="16">
        <f>COUNTIF('Point Totals by Grade-Gender'!A:A, 'Team Points Summary'!H534)</f>
        <v>1</v>
      </c>
      <c r="J534" s="16" t="str">
        <f t="shared" ref="J534:J556" si="75">IF(I534 = 0, "MISSING", "")</f>
        <v/>
      </c>
    </row>
    <row r="535" spans="1:10" s="16" customFormat="1" ht="15" x14ac:dyDescent="0.25">
      <c r="A535" s="40">
        <v>11</v>
      </c>
      <c r="B535" s="40" t="s">
        <v>451</v>
      </c>
      <c r="C535" s="40">
        <v>137</v>
      </c>
      <c r="D535" s="40">
        <v>22</v>
      </c>
      <c r="E535" s="40">
        <v>52</v>
      </c>
      <c r="F535" s="40">
        <v>63</v>
      </c>
      <c r="H535" s="16" t="str">
        <f t="shared" si="74"/>
        <v>Grade 5 Girls Winterburn A</v>
      </c>
      <c r="I535" s="16">
        <f>COUNTIF('Point Totals by Grade-Gender'!A:A, 'Team Points Summary'!H535)</f>
        <v>1</v>
      </c>
      <c r="J535" s="16" t="str">
        <f t="shared" si="75"/>
        <v/>
      </c>
    </row>
    <row r="536" spans="1:10" s="16" customFormat="1" ht="15" x14ac:dyDescent="0.25">
      <c r="A536" s="40">
        <v>12</v>
      </c>
      <c r="B536" s="40" t="s">
        <v>327</v>
      </c>
      <c r="C536" s="40">
        <v>164</v>
      </c>
      <c r="D536" s="40">
        <v>14</v>
      </c>
      <c r="E536" s="40">
        <v>50</v>
      </c>
      <c r="F536" s="40">
        <v>100</v>
      </c>
      <c r="H536" s="16" t="str">
        <f t="shared" si="74"/>
        <v>Grade 5 Girls Lynnwood A</v>
      </c>
      <c r="I536" s="16">
        <f>COUNTIF('Point Totals by Grade-Gender'!A:A, 'Team Points Summary'!H536)</f>
        <v>1</v>
      </c>
      <c r="J536" s="16" t="str">
        <f t="shared" si="75"/>
        <v/>
      </c>
    </row>
    <row r="537" spans="1:10" s="16" customFormat="1" ht="15" x14ac:dyDescent="0.25">
      <c r="A537" s="40">
        <v>13</v>
      </c>
      <c r="B537" s="40" t="s">
        <v>79</v>
      </c>
      <c r="C537" s="40">
        <v>173</v>
      </c>
      <c r="D537" s="40">
        <v>30</v>
      </c>
      <c r="E537" s="40">
        <v>65</v>
      </c>
      <c r="F537" s="40">
        <v>78</v>
      </c>
      <c r="H537" s="16" t="str">
        <f t="shared" si="74"/>
        <v>Grade 5 Girls Laurier Heights B</v>
      </c>
      <c r="I537" s="16">
        <f>COUNTIF('Point Totals by Grade-Gender'!A:A, 'Team Points Summary'!H537)</f>
        <v>1</v>
      </c>
      <c r="J537" s="16" t="str">
        <f t="shared" si="75"/>
        <v/>
      </c>
    </row>
    <row r="538" spans="1:10" s="16" customFormat="1" ht="15" x14ac:dyDescent="0.25">
      <c r="A538" s="40">
        <v>14</v>
      </c>
      <c r="B538" s="40" t="s">
        <v>65</v>
      </c>
      <c r="C538" s="40">
        <v>185</v>
      </c>
      <c r="D538" s="40">
        <v>54</v>
      </c>
      <c r="E538" s="40">
        <v>60</v>
      </c>
      <c r="F538" s="40">
        <v>71</v>
      </c>
      <c r="H538" s="16" t="str">
        <f t="shared" si="74"/>
        <v>Grade 5 Girls Earl Buxton B</v>
      </c>
      <c r="I538" s="16">
        <f>COUNTIF('Point Totals by Grade-Gender'!A:A, 'Team Points Summary'!H538)</f>
        <v>1</v>
      </c>
      <c r="J538" s="16" t="str">
        <f t="shared" si="75"/>
        <v/>
      </c>
    </row>
    <row r="539" spans="1:10" s="16" customFormat="1" ht="15" x14ac:dyDescent="0.25">
      <c r="A539" s="40">
        <v>15</v>
      </c>
      <c r="B539" s="40" t="s">
        <v>317</v>
      </c>
      <c r="C539" s="40">
        <v>193</v>
      </c>
      <c r="D539" s="40">
        <v>1</v>
      </c>
      <c r="E539" s="40">
        <v>25</v>
      </c>
      <c r="F539" s="40">
        <v>167</v>
      </c>
      <c r="H539" s="16" t="str">
        <f t="shared" si="74"/>
        <v>Grade 5 Girls Crestwood A</v>
      </c>
      <c r="I539" s="16">
        <f>COUNTIF('Point Totals by Grade-Gender'!A:A, 'Team Points Summary'!H539)</f>
        <v>1</v>
      </c>
      <c r="J539" s="16" t="str">
        <f t="shared" si="75"/>
        <v/>
      </c>
    </row>
    <row r="540" spans="1:10" s="16" customFormat="1" ht="15" x14ac:dyDescent="0.25">
      <c r="A540" s="40">
        <v>16</v>
      </c>
      <c r="B540" s="40" t="s">
        <v>318</v>
      </c>
      <c r="C540" s="40">
        <v>204</v>
      </c>
      <c r="D540" s="40">
        <v>45</v>
      </c>
      <c r="E540" s="40">
        <v>77</v>
      </c>
      <c r="F540" s="40">
        <v>82</v>
      </c>
      <c r="H540" s="16" t="str">
        <f t="shared" si="74"/>
        <v>Grade 5 Girls Centennial C</v>
      </c>
      <c r="I540" s="16">
        <f>COUNTIF('Point Totals by Grade-Gender'!A:A, 'Team Points Summary'!H540)</f>
        <v>1</v>
      </c>
      <c r="J540" s="16" t="str">
        <f t="shared" si="75"/>
        <v/>
      </c>
    </row>
    <row r="541" spans="1:10" s="16" customFormat="1" ht="15" x14ac:dyDescent="0.25">
      <c r="A541" s="40">
        <v>17</v>
      </c>
      <c r="B541" s="40" t="s">
        <v>330</v>
      </c>
      <c r="C541" s="40">
        <v>218</v>
      </c>
      <c r="D541" s="40">
        <v>66</v>
      </c>
      <c r="E541" s="40">
        <v>68</v>
      </c>
      <c r="F541" s="40">
        <v>84</v>
      </c>
      <c r="H541" s="16" t="str">
        <f t="shared" si="74"/>
        <v>Grade 5 Girls LaPerle A</v>
      </c>
      <c r="I541" s="16">
        <f>COUNTIF('Point Totals by Grade-Gender'!A:A, 'Team Points Summary'!H541)</f>
        <v>1</v>
      </c>
      <c r="J541" s="16" t="str">
        <f t="shared" si="75"/>
        <v/>
      </c>
    </row>
    <row r="542" spans="1:10" s="16" customFormat="1" ht="15" x14ac:dyDescent="0.25">
      <c r="A542" s="40">
        <v>18</v>
      </c>
      <c r="B542" s="40" t="s">
        <v>48</v>
      </c>
      <c r="C542" s="40">
        <v>225</v>
      </c>
      <c r="D542" s="40">
        <v>53</v>
      </c>
      <c r="E542" s="40">
        <v>76</v>
      </c>
      <c r="F542" s="40">
        <v>96</v>
      </c>
      <c r="H542" s="16" t="str">
        <f t="shared" si="74"/>
        <v>Grade 5 Girls Brookside A</v>
      </c>
      <c r="I542" s="16">
        <f>COUNTIF('Point Totals by Grade-Gender'!A:A, 'Team Points Summary'!H542)</f>
        <v>1</v>
      </c>
      <c r="J542" s="16" t="str">
        <f t="shared" si="75"/>
        <v/>
      </c>
    </row>
    <row r="543" spans="1:10" s="16" customFormat="1" ht="15" x14ac:dyDescent="0.25">
      <c r="A543" s="40">
        <v>19</v>
      </c>
      <c r="B543" s="40" t="s">
        <v>442</v>
      </c>
      <c r="C543" s="40">
        <v>227</v>
      </c>
      <c r="D543" s="40">
        <v>47</v>
      </c>
      <c r="E543" s="40">
        <v>89</v>
      </c>
      <c r="F543" s="40">
        <v>91</v>
      </c>
      <c r="H543" s="16" t="str">
        <f t="shared" si="74"/>
        <v>Grade 5 Girls Edmonton Christian West B</v>
      </c>
      <c r="I543" s="16">
        <f>COUNTIF('Point Totals by Grade-Gender'!A:A, 'Team Points Summary'!H543)</f>
        <v>1</v>
      </c>
      <c r="J543" s="16" t="str">
        <f t="shared" si="75"/>
        <v/>
      </c>
    </row>
    <row r="544" spans="1:10" s="16" customFormat="1" ht="15" x14ac:dyDescent="0.25">
      <c r="A544" s="40">
        <v>20</v>
      </c>
      <c r="B544" s="40" t="s">
        <v>437</v>
      </c>
      <c r="C544" s="40">
        <v>234</v>
      </c>
      <c r="D544" s="40">
        <v>20</v>
      </c>
      <c r="E544" s="40">
        <v>59</v>
      </c>
      <c r="F544" s="40">
        <v>155</v>
      </c>
      <c r="H544" s="16" t="str">
        <f t="shared" si="74"/>
        <v>Grade 5 Girls Virginia Park A</v>
      </c>
      <c r="I544" s="16">
        <f>COUNTIF('Point Totals by Grade-Gender'!A:A, 'Team Points Summary'!H544)</f>
        <v>1</v>
      </c>
      <c r="J544" s="16" t="str">
        <f t="shared" si="75"/>
        <v/>
      </c>
    </row>
    <row r="545" spans="1:10" s="16" customFormat="1" ht="15" x14ac:dyDescent="0.25">
      <c r="A545" s="40">
        <v>21</v>
      </c>
      <c r="B545" s="40" t="s">
        <v>97</v>
      </c>
      <c r="C545" s="40">
        <v>234</v>
      </c>
      <c r="D545" s="40">
        <v>37</v>
      </c>
      <c r="E545" s="40">
        <v>87</v>
      </c>
      <c r="F545" s="40">
        <v>110</v>
      </c>
      <c r="H545" s="16" t="str">
        <f t="shared" si="74"/>
        <v>Grade 5 Girls Mill Creek A</v>
      </c>
      <c r="I545" s="16">
        <f>COUNTIF('Point Totals by Grade-Gender'!A:A, 'Team Points Summary'!H545)</f>
        <v>1</v>
      </c>
      <c r="J545" s="16" t="str">
        <f t="shared" si="75"/>
        <v/>
      </c>
    </row>
    <row r="546" spans="1:10" s="16" customFormat="1" ht="15" x14ac:dyDescent="0.25">
      <c r="A546" s="40">
        <v>22</v>
      </c>
      <c r="B546" s="40" t="s">
        <v>47</v>
      </c>
      <c r="C546" s="40">
        <v>248</v>
      </c>
      <c r="D546" s="40">
        <v>31</v>
      </c>
      <c r="E546" s="40">
        <v>93</v>
      </c>
      <c r="F546" s="40">
        <v>124</v>
      </c>
      <c r="H546" s="16" t="str">
        <f t="shared" si="74"/>
        <v>Grade 5 Girls Windsor Park A</v>
      </c>
      <c r="I546" s="16">
        <f>COUNTIF('Point Totals by Grade-Gender'!A:A, 'Team Points Summary'!H546)</f>
        <v>1</v>
      </c>
      <c r="J546" s="16" t="str">
        <f t="shared" si="75"/>
        <v/>
      </c>
    </row>
    <row r="547" spans="1:10" s="16" customFormat="1" ht="15" x14ac:dyDescent="0.25">
      <c r="A547" s="40">
        <v>23</v>
      </c>
      <c r="B547" s="40" t="s">
        <v>116</v>
      </c>
      <c r="C547" s="40">
        <v>266</v>
      </c>
      <c r="D547" s="40">
        <v>36</v>
      </c>
      <c r="E547" s="40">
        <v>111</v>
      </c>
      <c r="F547" s="40">
        <v>119</v>
      </c>
      <c r="H547" s="16" t="str">
        <f t="shared" si="74"/>
        <v>Grade 5 Girls King Edward A</v>
      </c>
      <c r="I547" s="16">
        <f>COUNTIF('Point Totals by Grade-Gender'!A:A, 'Team Points Summary'!H547)</f>
        <v>1</v>
      </c>
      <c r="J547" s="16" t="str">
        <f t="shared" si="75"/>
        <v/>
      </c>
    </row>
    <row r="548" spans="1:10" s="16" customFormat="1" ht="15" x14ac:dyDescent="0.25">
      <c r="A548" s="40">
        <v>24</v>
      </c>
      <c r="B548" s="40" t="s">
        <v>103</v>
      </c>
      <c r="C548" s="40">
        <v>268</v>
      </c>
      <c r="D548" s="40">
        <v>39</v>
      </c>
      <c r="E548" s="40">
        <v>55</v>
      </c>
      <c r="F548" s="40">
        <v>174</v>
      </c>
      <c r="H548" s="16" t="str">
        <f t="shared" si="74"/>
        <v>Grade 5 Girls Belgravia A</v>
      </c>
      <c r="I548" s="16">
        <f>COUNTIF('Point Totals by Grade-Gender'!A:A, 'Team Points Summary'!H548)</f>
        <v>1</v>
      </c>
      <c r="J548" s="16" t="str">
        <f t="shared" si="75"/>
        <v/>
      </c>
    </row>
    <row r="549" spans="1:10" s="16" customFormat="1" ht="15" x14ac:dyDescent="0.25">
      <c r="A549" s="40">
        <v>25</v>
      </c>
      <c r="B549" s="40" t="s">
        <v>210</v>
      </c>
      <c r="C549" s="40">
        <v>278</v>
      </c>
      <c r="D549" s="40">
        <v>69</v>
      </c>
      <c r="E549" s="40">
        <v>92</v>
      </c>
      <c r="F549" s="40">
        <v>117</v>
      </c>
      <c r="H549" s="16" t="str">
        <f t="shared" si="74"/>
        <v>Grade 5 Girls David Thomas King A</v>
      </c>
      <c r="I549" s="16">
        <f>COUNTIF('Point Totals by Grade-Gender'!A:A, 'Team Points Summary'!H549)</f>
        <v>1</v>
      </c>
      <c r="J549" s="16" t="str">
        <f t="shared" si="75"/>
        <v/>
      </c>
    </row>
    <row r="550" spans="1:10" s="16" customFormat="1" ht="15" x14ac:dyDescent="0.25">
      <c r="A550" s="40">
        <v>26</v>
      </c>
      <c r="B550" s="40" t="s">
        <v>311</v>
      </c>
      <c r="C550" s="40">
        <v>290</v>
      </c>
      <c r="D550" s="40">
        <v>34</v>
      </c>
      <c r="E550" s="40">
        <v>107</v>
      </c>
      <c r="F550" s="40">
        <v>149</v>
      </c>
      <c r="H550" s="16" t="str">
        <f t="shared" si="74"/>
        <v>Grade 5 Girls Elmwood A</v>
      </c>
      <c r="I550" s="16">
        <f>COUNTIF('Point Totals by Grade-Gender'!A:A, 'Team Points Summary'!H550)</f>
        <v>1</v>
      </c>
      <c r="J550" s="16" t="str">
        <f t="shared" si="75"/>
        <v/>
      </c>
    </row>
    <row r="551" spans="1:10" s="16" customFormat="1" ht="15" x14ac:dyDescent="0.25">
      <c r="A551" s="40">
        <v>27</v>
      </c>
      <c r="B551" s="40" t="s">
        <v>56</v>
      </c>
      <c r="C551" s="40">
        <v>293</v>
      </c>
      <c r="D551" s="40">
        <v>74</v>
      </c>
      <c r="E551" s="40">
        <v>105</v>
      </c>
      <c r="F551" s="40">
        <v>114</v>
      </c>
      <c r="H551" s="16" t="str">
        <f t="shared" si="74"/>
        <v>Grade 5 Girls Rio Terrace B</v>
      </c>
      <c r="I551" s="16">
        <f>COUNTIF('Point Totals by Grade-Gender'!A:A, 'Team Points Summary'!H551)</f>
        <v>1</v>
      </c>
      <c r="J551" s="16" t="str">
        <f t="shared" si="75"/>
        <v/>
      </c>
    </row>
    <row r="552" spans="1:10" s="16" customFormat="1" ht="15" x14ac:dyDescent="0.25">
      <c r="A552" s="40">
        <v>28</v>
      </c>
      <c r="B552" s="40" t="s">
        <v>685</v>
      </c>
      <c r="C552" s="40">
        <v>297</v>
      </c>
      <c r="D552" s="40">
        <v>62</v>
      </c>
      <c r="E552" s="40">
        <v>90</v>
      </c>
      <c r="F552" s="40">
        <v>145</v>
      </c>
      <c r="H552" s="16" t="str">
        <f t="shared" si="74"/>
        <v>Grade 5 Girls Constable Daniel Woodall A</v>
      </c>
      <c r="I552" s="16">
        <f>COUNTIF('Point Totals by Grade-Gender'!A:A, 'Team Points Summary'!H552)</f>
        <v>1</v>
      </c>
      <c r="J552" s="16" t="str">
        <f t="shared" si="75"/>
        <v/>
      </c>
    </row>
    <row r="553" spans="1:10" s="16" customFormat="1" ht="15" x14ac:dyDescent="0.25">
      <c r="A553" s="40">
        <v>29</v>
      </c>
      <c r="B553" s="40" t="s">
        <v>118</v>
      </c>
      <c r="C553" s="40">
        <v>299</v>
      </c>
      <c r="D553" s="40">
        <v>46</v>
      </c>
      <c r="E553" s="40">
        <v>48</v>
      </c>
      <c r="F553" s="40">
        <v>205</v>
      </c>
      <c r="H553" s="16" t="str">
        <f t="shared" si="74"/>
        <v>Grade 5 Girls Callingwood A</v>
      </c>
      <c r="I553" s="16">
        <f>COUNTIF('Point Totals by Grade-Gender'!A:A, 'Team Points Summary'!H553)</f>
        <v>1</v>
      </c>
      <c r="J553" s="16" t="str">
        <f t="shared" si="75"/>
        <v/>
      </c>
    </row>
    <row r="554" spans="1:10" s="16" customFormat="1" ht="15" x14ac:dyDescent="0.25">
      <c r="A554" s="40">
        <v>30</v>
      </c>
      <c r="B554" s="40" t="s">
        <v>329</v>
      </c>
      <c r="C554" s="40">
        <v>302</v>
      </c>
      <c r="D554" s="40">
        <v>97</v>
      </c>
      <c r="E554" s="40">
        <v>99</v>
      </c>
      <c r="F554" s="40">
        <v>106</v>
      </c>
      <c r="H554" s="16" t="str">
        <f t="shared" si="74"/>
        <v>Grade 5 Girls Coronation A</v>
      </c>
      <c r="I554" s="16">
        <f>COUNTIF('Point Totals by Grade-Gender'!A:A, 'Team Points Summary'!H554)</f>
        <v>1</v>
      </c>
      <c r="J554" s="16" t="str">
        <f t="shared" si="75"/>
        <v/>
      </c>
    </row>
    <row r="555" spans="1:10" s="16" customFormat="1" ht="15" x14ac:dyDescent="0.25">
      <c r="A555" s="40">
        <v>31</v>
      </c>
      <c r="B555" s="40" t="s">
        <v>237</v>
      </c>
      <c r="C555" s="40">
        <v>306</v>
      </c>
      <c r="D555" s="40">
        <v>18</v>
      </c>
      <c r="E555" s="40">
        <v>132</v>
      </c>
      <c r="F555" s="40">
        <v>156</v>
      </c>
      <c r="H555" s="16" t="str">
        <f t="shared" si="74"/>
        <v>Grade 5 Girls George H. Luck A</v>
      </c>
      <c r="I555" s="16">
        <f>COUNTIF('Point Totals by Grade-Gender'!A:A, 'Team Points Summary'!H555)</f>
        <v>1</v>
      </c>
      <c r="J555" s="16" t="str">
        <f t="shared" si="75"/>
        <v/>
      </c>
    </row>
    <row r="556" spans="1:10" s="16" customFormat="1" ht="15" x14ac:dyDescent="0.25">
      <c r="A556" s="40">
        <v>32</v>
      </c>
      <c r="B556" s="40" t="s">
        <v>74</v>
      </c>
      <c r="C556" s="40">
        <v>310</v>
      </c>
      <c r="D556" s="40">
        <v>41</v>
      </c>
      <c r="E556" s="40">
        <v>98</v>
      </c>
      <c r="F556" s="40">
        <v>171</v>
      </c>
      <c r="H556" s="16" t="str">
        <f t="shared" si="74"/>
        <v>Grade 5 Girls Westbrook A</v>
      </c>
      <c r="I556" s="16">
        <f>COUNTIF('Point Totals by Grade-Gender'!A:A, 'Team Points Summary'!H556)</f>
        <v>1</v>
      </c>
      <c r="J556" s="16" t="str">
        <f t="shared" si="75"/>
        <v/>
      </c>
    </row>
    <row r="557" spans="1:10" s="16" customFormat="1" ht="15" x14ac:dyDescent="0.25">
      <c r="A557" s="40">
        <v>33</v>
      </c>
      <c r="B557" s="40" t="s">
        <v>155</v>
      </c>
      <c r="C557" s="40">
        <v>318</v>
      </c>
      <c r="D557" s="40">
        <v>79</v>
      </c>
      <c r="E557" s="40">
        <v>95</v>
      </c>
      <c r="F557" s="40">
        <v>144</v>
      </c>
      <c r="H557" s="16" t="str">
        <f t="shared" si="73"/>
        <v>Grade 5 Girls Laurier Heights C</v>
      </c>
      <c r="I557" s="16">
        <f>COUNTIF('Point Totals by Grade-Gender'!A:A, 'Team Points Summary'!H557)</f>
        <v>1</v>
      </c>
      <c r="J557" s="16" t="str">
        <f t="shared" si="72"/>
        <v/>
      </c>
    </row>
    <row r="558" spans="1:10" s="16" customFormat="1" ht="15" x14ac:dyDescent="0.25">
      <c r="A558" s="40">
        <v>34</v>
      </c>
      <c r="B558" s="40" t="s">
        <v>60</v>
      </c>
      <c r="C558" s="40">
        <v>322</v>
      </c>
      <c r="D558" s="40">
        <v>83</v>
      </c>
      <c r="E558" s="40">
        <v>113</v>
      </c>
      <c r="F558" s="40">
        <v>126</v>
      </c>
      <c r="H558" s="16" t="str">
        <f t="shared" si="73"/>
        <v>Grade 5 Girls Brander Gardens B</v>
      </c>
      <c r="I558" s="16">
        <f>COUNTIF('Point Totals by Grade-Gender'!A:A, 'Team Points Summary'!H558)</f>
        <v>1</v>
      </c>
      <c r="J558" s="16" t="str">
        <f t="shared" si="72"/>
        <v/>
      </c>
    </row>
    <row r="559" spans="1:10" s="16" customFormat="1" ht="15" x14ac:dyDescent="0.25">
      <c r="A559" s="40">
        <v>35</v>
      </c>
      <c r="B559" s="40" t="s">
        <v>222</v>
      </c>
      <c r="C559" s="40">
        <v>324</v>
      </c>
      <c r="D559" s="40">
        <v>81</v>
      </c>
      <c r="E559" s="40">
        <v>118</v>
      </c>
      <c r="F559" s="40">
        <v>125</v>
      </c>
      <c r="H559" s="16" t="str">
        <f t="shared" si="73"/>
        <v>Grade 5 Girls Aurora Charter A</v>
      </c>
      <c r="I559" s="16">
        <f>COUNTIF('Point Totals by Grade-Gender'!A:A, 'Team Points Summary'!H559)</f>
        <v>1</v>
      </c>
      <c r="J559" s="16" t="str">
        <f t="shared" si="72"/>
        <v/>
      </c>
    </row>
    <row r="560" spans="1:10" s="16" customFormat="1" ht="15" x14ac:dyDescent="0.25">
      <c r="A560" s="40">
        <v>36</v>
      </c>
      <c r="B560" s="40" t="s">
        <v>211</v>
      </c>
      <c r="C560" s="40">
        <v>324</v>
      </c>
      <c r="D560" s="40">
        <v>51</v>
      </c>
      <c r="E560" s="40">
        <v>120</v>
      </c>
      <c r="F560" s="40">
        <v>153</v>
      </c>
      <c r="H560" s="16" t="str">
        <f t="shared" si="73"/>
        <v>Grade 5 Girls Kim Hung A</v>
      </c>
      <c r="I560" s="16">
        <f>COUNTIF('Point Totals by Grade-Gender'!A:A, 'Team Points Summary'!H560)</f>
        <v>1</v>
      </c>
      <c r="J560" s="16" t="str">
        <f t="shared" si="72"/>
        <v/>
      </c>
    </row>
    <row r="561" spans="1:10" s="16" customFormat="1" ht="15" x14ac:dyDescent="0.25">
      <c r="A561" s="40">
        <v>37</v>
      </c>
      <c r="B561" s="40" t="s">
        <v>331</v>
      </c>
      <c r="C561" s="40">
        <v>324</v>
      </c>
      <c r="D561" s="40">
        <v>103</v>
      </c>
      <c r="E561" s="40">
        <v>109</v>
      </c>
      <c r="F561" s="40">
        <v>112</v>
      </c>
      <c r="H561" s="16" t="str">
        <f t="shared" si="73"/>
        <v>Grade 5 Girls LaPerle B</v>
      </c>
      <c r="I561" s="16">
        <f>COUNTIF('Point Totals by Grade-Gender'!A:A, 'Team Points Summary'!H561)</f>
        <v>1</v>
      </c>
      <c r="J561" s="16" t="str">
        <f t="shared" si="72"/>
        <v/>
      </c>
    </row>
    <row r="562" spans="1:10" s="16" customFormat="1" ht="15" x14ac:dyDescent="0.25">
      <c r="A562" s="40">
        <v>38</v>
      </c>
      <c r="B562" s="40" t="s">
        <v>452</v>
      </c>
      <c r="C562" s="40">
        <v>345</v>
      </c>
      <c r="D562" s="40">
        <v>24</v>
      </c>
      <c r="E562" s="40">
        <v>108</v>
      </c>
      <c r="F562" s="40">
        <v>213</v>
      </c>
      <c r="H562" s="16" t="str">
        <f t="shared" si="73"/>
        <v>Grade 5 Girls Roberta MacAdams A</v>
      </c>
      <c r="I562" s="16">
        <f>COUNTIF('Point Totals by Grade-Gender'!A:A, 'Team Points Summary'!H562)</f>
        <v>1</v>
      </c>
      <c r="J562" s="16" t="str">
        <f t="shared" si="72"/>
        <v/>
      </c>
    </row>
    <row r="563" spans="1:10" s="16" customFormat="1" ht="15" x14ac:dyDescent="0.25">
      <c r="A563" s="40">
        <v>39</v>
      </c>
      <c r="B563" s="40" t="s">
        <v>70</v>
      </c>
      <c r="C563" s="40">
        <v>357</v>
      </c>
      <c r="D563" s="40">
        <v>104</v>
      </c>
      <c r="E563" s="40">
        <v>115</v>
      </c>
      <c r="F563" s="40">
        <v>138</v>
      </c>
      <c r="H563" s="16" t="str">
        <f t="shared" si="73"/>
        <v>Grade 5 Girls Earl Buxton C</v>
      </c>
      <c r="I563" s="16">
        <f>COUNTIF('Point Totals by Grade-Gender'!A:A, 'Team Points Summary'!H563)</f>
        <v>1</v>
      </c>
      <c r="J563" s="16" t="str">
        <f t="shared" si="72"/>
        <v/>
      </c>
    </row>
    <row r="564" spans="1:10" s="16" customFormat="1" ht="15" x14ac:dyDescent="0.25">
      <c r="A564" s="40">
        <v>40</v>
      </c>
      <c r="B564" s="40" t="s">
        <v>46</v>
      </c>
      <c r="C564" s="40">
        <v>379</v>
      </c>
      <c r="D564" s="40">
        <v>4</v>
      </c>
      <c r="E564" s="40">
        <v>187</v>
      </c>
      <c r="F564" s="40">
        <v>188</v>
      </c>
      <c r="H564" s="16" t="str">
        <f t="shared" si="73"/>
        <v>Grade 5 Girls George P. Nicholson A</v>
      </c>
      <c r="I564" s="16">
        <f>COUNTIF('Point Totals by Grade-Gender'!A:A, 'Team Points Summary'!H564)</f>
        <v>1</v>
      </c>
      <c r="J564" s="16" t="str">
        <f t="shared" si="72"/>
        <v/>
      </c>
    </row>
    <row r="565" spans="1:10" s="16" customFormat="1" ht="15" x14ac:dyDescent="0.25">
      <c r="A565" s="40">
        <v>41</v>
      </c>
      <c r="B565" s="40" t="s">
        <v>209</v>
      </c>
      <c r="C565" s="40">
        <v>389</v>
      </c>
      <c r="D565" s="40">
        <v>94</v>
      </c>
      <c r="E565" s="40">
        <v>147</v>
      </c>
      <c r="F565" s="40">
        <v>148</v>
      </c>
      <c r="H565" s="16" t="str">
        <f t="shared" si="73"/>
        <v>Grade 5 Girls Westglen A</v>
      </c>
      <c r="I565" s="16">
        <f>COUNTIF('Point Totals by Grade-Gender'!A:A, 'Team Points Summary'!H565)</f>
        <v>1</v>
      </c>
      <c r="J565" s="16" t="str">
        <f t="shared" si="72"/>
        <v/>
      </c>
    </row>
    <row r="566" spans="1:10" s="16" customFormat="1" ht="15" x14ac:dyDescent="0.25">
      <c r="A566" s="40">
        <v>42</v>
      </c>
      <c r="B566" s="40" t="s">
        <v>458</v>
      </c>
      <c r="C566" s="40">
        <v>401</v>
      </c>
      <c r="D566" s="40">
        <v>101</v>
      </c>
      <c r="E566" s="40">
        <v>102</v>
      </c>
      <c r="F566" s="40">
        <v>198</v>
      </c>
      <c r="H566" s="16" t="str">
        <f t="shared" si="73"/>
        <v>Grade 5 Girls Edmonton Christian West C</v>
      </c>
      <c r="I566" s="16">
        <f>COUNTIF('Point Totals by Grade-Gender'!A:A, 'Team Points Summary'!H566)</f>
        <v>1</v>
      </c>
      <c r="J566" s="16" t="str">
        <f t="shared" si="72"/>
        <v/>
      </c>
    </row>
    <row r="567" spans="1:10" s="16" customFormat="1" ht="15" x14ac:dyDescent="0.25">
      <c r="A567" s="40">
        <v>43</v>
      </c>
      <c r="B567" s="40" t="s">
        <v>122</v>
      </c>
      <c r="C567" s="40">
        <v>402</v>
      </c>
      <c r="D567" s="40">
        <v>123</v>
      </c>
      <c r="E567" s="40">
        <v>139</v>
      </c>
      <c r="F567" s="40">
        <v>140</v>
      </c>
      <c r="H567" s="16" t="str">
        <f t="shared" ref="H567:H575" si="76">CONCATENATE("Grade 5 Girls ", B567)</f>
        <v>Grade 5 Girls King Edward B</v>
      </c>
      <c r="I567" s="16">
        <f>COUNTIF('Point Totals by Grade-Gender'!A:A, 'Team Points Summary'!H567)</f>
        <v>1</v>
      </c>
      <c r="J567" s="16" t="str">
        <f t="shared" ref="J567:J575" si="77">IF(I567 = 0, "MISSING", "")</f>
        <v/>
      </c>
    </row>
    <row r="568" spans="1:10" s="16" customFormat="1" ht="15" x14ac:dyDescent="0.25">
      <c r="A568" s="40">
        <v>44</v>
      </c>
      <c r="B568" s="40" t="s">
        <v>84</v>
      </c>
      <c r="C568" s="40">
        <v>402</v>
      </c>
      <c r="D568" s="40">
        <v>129</v>
      </c>
      <c r="E568" s="40">
        <v>130</v>
      </c>
      <c r="F568" s="40">
        <v>143</v>
      </c>
      <c r="H568" s="16" t="str">
        <f t="shared" si="76"/>
        <v>Grade 5 Girls Brander Gardens C</v>
      </c>
      <c r="I568" s="16">
        <f>COUNTIF('Point Totals by Grade-Gender'!A:A, 'Team Points Summary'!H568)</f>
        <v>1</v>
      </c>
      <c r="J568" s="16" t="str">
        <f t="shared" si="77"/>
        <v/>
      </c>
    </row>
    <row r="569" spans="1:10" s="16" customFormat="1" ht="15" x14ac:dyDescent="0.25">
      <c r="A569" s="40">
        <v>45</v>
      </c>
      <c r="B569" s="40" t="s">
        <v>58</v>
      </c>
      <c r="C569" s="40">
        <v>433</v>
      </c>
      <c r="D569" s="40">
        <v>134</v>
      </c>
      <c r="E569" s="40">
        <v>137</v>
      </c>
      <c r="F569" s="40">
        <v>162</v>
      </c>
      <c r="H569" s="16" t="str">
        <f t="shared" si="76"/>
        <v>Grade 5 Girls Rio Terrace C</v>
      </c>
      <c r="I569" s="16">
        <f>COUNTIF('Point Totals by Grade-Gender'!A:A, 'Team Points Summary'!H569)</f>
        <v>1</v>
      </c>
      <c r="J569" s="16" t="str">
        <f t="shared" si="77"/>
        <v/>
      </c>
    </row>
    <row r="570" spans="1:10" s="16" customFormat="1" ht="15" x14ac:dyDescent="0.25">
      <c r="A570" s="40">
        <v>46</v>
      </c>
      <c r="B570" s="40" t="s">
        <v>328</v>
      </c>
      <c r="C570" s="40">
        <v>454</v>
      </c>
      <c r="D570" s="40">
        <v>56</v>
      </c>
      <c r="E570" s="40">
        <v>181</v>
      </c>
      <c r="F570" s="40">
        <v>217</v>
      </c>
      <c r="H570" s="16" t="str">
        <f t="shared" si="76"/>
        <v>Grade 5 Girls MAC Islamic A</v>
      </c>
      <c r="I570" s="16">
        <f>COUNTIF('Point Totals by Grade-Gender'!A:A, 'Team Points Summary'!H570)</f>
        <v>1</v>
      </c>
      <c r="J570" s="16" t="str">
        <f t="shared" si="77"/>
        <v/>
      </c>
    </row>
    <row r="571" spans="1:10" s="16" customFormat="1" ht="15" x14ac:dyDescent="0.25">
      <c r="A571" s="40">
        <v>47</v>
      </c>
      <c r="B571" s="40" t="s">
        <v>454</v>
      </c>
      <c r="C571" s="40">
        <v>461</v>
      </c>
      <c r="D571" s="40">
        <v>70</v>
      </c>
      <c r="E571" s="40">
        <v>195</v>
      </c>
      <c r="F571" s="40">
        <v>196</v>
      </c>
      <c r="H571" s="16" t="str">
        <f t="shared" si="76"/>
        <v>Grade 5 Girls Winterburn B</v>
      </c>
      <c r="I571" s="16">
        <f>COUNTIF('Point Totals by Grade-Gender'!A:A, 'Team Points Summary'!H571)</f>
        <v>1</v>
      </c>
      <c r="J571" s="16" t="str">
        <f t="shared" si="77"/>
        <v/>
      </c>
    </row>
    <row r="572" spans="1:10" s="16" customFormat="1" ht="15" x14ac:dyDescent="0.25">
      <c r="A572" s="40">
        <v>48</v>
      </c>
      <c r="B572" s="40" t="s">
        <v>98</v>
      </c>
      <c r="C572" s="40">
        <v>461</v>
      </c>
      <c r="D572" s="40">
        <v>142</v>
      </c>
      <c r="E572" s="40">
        <v>159</v>
      </c>
      <c r="F572" s="40">
        <v>160</v>
      </c>
      <c r="H572" s="16" t="str">
        <f t="shared" si="76"/>
        <v>Grade 5 Girls Mill Creek B</v>
      </c>
      <c r="I572" s="16">
        <f>COUNTIF('Point Totals by Grade-Gender'!A:A, 'Team Points Summary'!H572)</f>
        <v>1</v>
      </c>
      <c r="J572" s="16" t="str">
        <f t="shared" si="77"/>
        <v/>
      </c>
    </row>
    <row r="573" spans="1:10" s="16" customFormat="1" ht="15" x14ac:dyDescent="0.25">
      <c r="A573" s="40">
        <v>49</v>
      </c>
      <c r="B573" s="40" t="s">
        <v>456</v>
      </c>
      <c r="C573" s="40">
        <v>471</v>
      </c>
      <c r="D573" s="40">
        <v>75</v>
      </c>
      <c r="E573" s="40">
        <v>197</v>
      </c>
      <c r="F573" s="40">
        <v>199</v>
      </c>
      <c r="H573" s="16" t="str">
        <f t="shared" si="76"/>
        <v>Grade 5 Girls John A. McDougall A</v>
      </c>
      <c r="I573" s="16">
        <f>COUNTIF('Point Totals by Grade-Gender'!A:A, 'Team Points Summary'!H573)</f>
        <v>1</v>
      </c>
      <c r="J573" s="16" t="str">
        <f t="shared" si="77"/>
        <v/>
      </c>
    </row>
    <row r="574" spans="1:10" s="16" customFormat="1" ht="15" x14ac:dyDescent="0.25">
      <c r="A574" s="40">
        <v>50</v>
      </c>
      <c r="B574" s="40" t="s">
        <v>151</v>
      </c>
      <c r="C574" s="40">
        <v>478</v>
      </c>
      <c r="D574" s="40">
        <v>86</v>
      </c>
      <c r="E574" s="40">
        <v>192</v>
      </c>
      <c r="F574" s="40">
        <v>200</v>
      </c>
      <c r="H574" s="16" t="str">
        <f t="shared" si="76"/>
        <v>Grade 5 Girls Patricia Heights B</v>
      </c>
      <c r="I574" s="16">
        <f>COUNTIF('Point Totals by Grade-Gender'!A:A, 'Team Points Summary'!H574)</f>
        <v>1</v>
      </c>
      <c r="J574" s="16" t="str">
        <f t="shared" si="77"/>
        <v/>
      </c>
    </row>
    <row r="575" spans="1:10" s="16" customFormat="1" ht="15" x14ac:dyDescent="0.25">
      <c r="A575" s="40">
        <v>51</v>
      </c>
      <c r="B575" s="40" t="s">
        <v>54</v>
      </c>
      <c r="C575" s="40">
        <v>502</v>
      </c>
      <c r="D575" s="40">
        <v>116</v>
      </c>
      <c r="E575" s="40">
        <v>177</v>
      </c>
      <c r="F575" s="40">
        <v>209</v>
      </c>
      <c r="H575" s="16" t="str">
        <f t="shared" si="76"/>
        <v>Grade 5 Girls Michael A. Kostek B</v>
      </c>
      <c r="I575" s="16">
        <f>COUNTIF('Point Totals by Grade-Gender'!A:A, 'Team Points Summary'!H575)</f>
        <v>1</v>
      </c>
      <c r="J575" s="16" t="str">
        <f t="shared" si="77"/>
        <v/>
      </c>
    </row>
    <row r="576" spans="1:10" s="16" customFormat="1" ht="15" x14ac:dyDescent="0.25">
      <c r="A576" s="40">
        <v>52</v>
      </c>
      <c r="B576" s="40" t="s">
        <v>223</v>
      </c>
      <c r="C576" s="40">
        <v>504</v>
      </c>
      <c r="D576" s="40">
        <v>133</v>
      </c>
      <c r="E576" s="40">
        <v>185</v>
      </c>
      <c r="F576" s="40">
        <v>186</v>
      </c>
      <c r="H576" s="16" t="str">
        <f t="shared" si="73"/>
        <v>Grade 5 Girls Aurora Charter B</v>
      </c>
      <c r="I576" s="16">
        <f>COUNTIF('Point Totals by Grade-Gender'!A:A, 'Team Points Summary'!H576)</f>
        <v>1</v>
      </c>
      <c r="J576" s="16" t="str">
        <f t="shared" si="72"/>
        <v/>
      </c>
    </row>
    <row r="577" spans="1:13" s="16" customFormat="1" ht="15" x14ac:dyDescent="0.25">
      <c r="A577" s="40">
        <v>53</v>
      </c>
      <c r="B577" s="40" t="s">
        <v>686</v>
      </c>
      <c r="C577" s="40">
        <v>510</v>
      </c>
      <c r="D577" s="40">
        <v>161</v>
      </c>
      <c r="E577" s="40">
        <v>170</v>
      </c>
      <c r="F577" s="40">
        <v>179</v>
      </c>
      <c r="H577" s="16" t="str">
        <f t="shared" ref="H577:H584" si="78">CONCATENATE("Grade 5 Girls ", B577)</f>
        <v>Grade 5 Girls Constable Daniel Woodall B</v>
      </c>
      <c r="I577" s="16">
        <f>COUNTIF('Point Totals by Grade-Gender'!A:A, 'Team Points Summary'!H577)</f>
        <v>1</v>
      </c>
      <c r="J577" s="16" t="str">
        <f t="shared" ref="J577:J584" si="79">IF(I577 = 0, "MISSING", "")</f>
        <v/>
      </c>
    </row>
    <row r="578" spans="1:13" s="16" customFormat="1" ht="15" x14ac:dyDescent="0.25">
      <c r="A578" s="40">
        <v>54</v>
      </c>
      <c r="B578" s="40" t="s">
        <v>453</v>
      </c>
      <c r="C578" s="40">
        <v>519</v>
      </c>
      <c r="D578" s="40">
        <v>121</v>
      </c>
      <c r="E578" s="40">
        <v>169</v>
      </c>
      <c r="F578" s="40">
        <v>229</v>
      </c>
      <c r="H578" s="16" t="str">
        <f t="shared" si="78"/>
        <v>Grade 5 Girls Mee-Yah-Noh A</v>
      </c>
      <c r="I578" s="16">
        <f>COUNTIF('Point Totals by Grade-Gender'!A:A, 'Team Points Summary'!H578)</f>
        <v>1</v>
      </c>
      <c r="J578" s="16" t="str">
        <f t="shared" si="79"/>
        <v/>
      </c>
    </row>
    <row r="579" spans="1:13" s="16" customFormat="1" ht="15" x14ac:dyDescent="0.25">
      <c r="A579" s="40">
        <v>55</v>
      </c>
      <c r="B579" s="40" t="s">
        <v>443</v>
      </c>
      <c r="C579" s="40">
        <v>521</v>
      </c>
      <c r="D579" s="40">
        <v>131</v>
      </c>
      <c r="E579" s="40">
        <v>189</v>
      </c>
      <c r="F579" s="40">
        <v>201</v>
      </c>
      <c r="H579" s="16" t="str">
        <f t="shared" si="78"/>
        <v>Grade 5 Girls Centennial D</v>
      </c>
      <c r="I579" s="16">
        <f>COUNTIF('Point Totals by Grade-Gender'!A:A, 'Team Points Summary'!H579)</f>
        <v>1</v>
      </c>
      <c r="J579" s="16" t="str">
        <f t="shared" si="79"/>
        <v/>
      </c>
    </row>
    <row r="580" spans="1:13" s="16" customFormat="1" ht="15" x14ac:dyDescent="0.25">
      <c r="A580" s="40">
        <v>56</v>
      </c>
      <c r="B580" s="40" t="s">
        <v>159</v>
      </c>
      <c r="C580" s="40">
        <v>534</v>
      </c>
      <c r="D580" s="40">
        <v>136</v>
      </c>
      <c r="E580" s="40">
        <v>173</v>
      </c>
      <c r="F580" s="40">
        <v>225</v>
      </c>
      <c r="H580" s="16" t="str">
        <f t="shared" si="78"/>
        <v>Grade 5 Girls Soraya Hafez A</v>
      </c>
      <c r="I580" s="16">
        <f>COUNTIF('Point Totals by Grade-Gender'!A:A, 'Team Points Summary'!H580)</f>
        <v>1</v>
      </c>
      <c r="J580" s="16" t="str">
        <f t="shared" si="79"/>
        <v/>
      </c>
    </row>
    <row r="581" spans="1:13" s="16" customFormat="1" ht="15" x14ac:dyDescent="0.25">
      <c r="A581" s="40">
        <v>57</v>
      </c>
      <c r="B581" s="40" t="s">
        <v>215</v>
      </c>
      <c r="C581" s="40">
        <v>537</v>
      </c>
      <c r="D581" s="40">
        <v>150</v>
      </c>
      <c r="E581" s="40">
        <v>184</v>
      </c>
      <c r="F581" s="40">
        <v>203</v>
      </c>
      <c r="H581" s="16" t="str">
        <f t="shared" si="78"/>
        <v>Grade 5 Girls David Thomas King B</v>
      </c>
      <c r="I581" s="16">
        <f>COUNTIF('Point Totals by Grade-Gender'!A:A, 'Team Points Summary'!H581)</f>
        <v>1</v>
      </c>
      <c r="J581" s="16" t="str">
        <f t="shared" si="79"/>
        <v/>
      </c>
    </row>
    <row r="582" spans="1:13" s="16" customFormat="1" ht="15" x14ac:dyDescent="0.25">
      <c r="A582" s="40">
        <v>58</v>
      </c>
      <c r="B582" s="40" t="s">
        <v>227</v>
      </c>
      <c r="C582" s="40">
        <v>551</v>
      </c>
      <c r="D582" s="40">
        <v>164</v>
      </c>
      <c r="E582" s="40">
        <v>193</v>
      </c>
      <c r="F582" s="40">
        <v>194</v>
      </c>
      <c r="H582" s="16" t="str">
        <f t="shared" si="78"/>
        <v>Grade 5 Girls Johnny Bright A</v>
      </c>
      <c r="I582" s="16">
        <f>COUNTIF('Point Totals by Grade-Gender'!A:A, 'Team Points Summary'!H582)</f>
        <v>1</v>
      </c>
      <c r="J582" s="16" t="str">
        <f t="shared" si="79"/>
        <v/>
      </c>
    </row>
    <row r="583" spans="1:13" s="16" customFormat="1" ht="15" x14ac:dyDescent="0.25">
      <c r="A583" s="40">
        <v>59</v>
      </c>
      <c r="B583" s="40" t="s">
        <v>240</v>
      </c>
      <c r="C583" s="40">
        <v>591</v>
      </c>
      <c r="D583" s="40">
        <v>190</v>
      </c>
      <c r="E583" s="40">
        <v>191</v>
      </c>
      <c r="F583" s="40">
        <v>210</v>
      </c>
      <c r="H583" s="16" t="str">
        <f t="shared" si="78"/>
        <v>Grade 5 Girls King Edward C</v>
      </c>
      <c r="I583" s="16">
        <f>COUNTIF('Point Totals by Grade-Gender'!A:A, 'Team Points Summary'!H583)</f>
        <v>1</v>
      </c>
      <c r="J583" s="16" t="str">
        <f t="shared" si="79"/>
        <v/>
      </c>
    </row>
    <row r="584" spans="1:13" s="16" customFormat="1" ht="15" x14ac:dyDescent="0.25">
      <c r="A584" s="40">
        <v>60</v>
      </c>
      <c r="B584" s="40" t="s">
        <v>224</v>
      </c>
      <c r="C584" s="40">
        <v>630</v>
      </c>
      <c r="D584" s="40">
        <v>204</v>
      </c>
      <c r="E584" s="40">
        <v>207</v>
      </c>
      <c r="F584" s="40">
        <v>219</v>
      </c>
      <c r="H584" s="16" t="str">
        <f t="shared" si="78"/>
        <v>Grade 5 Girls Aurora Charter C</v>
      </c>
      <c r="I584" s="16">
        <f>COUNTIF('Point Totals by Grade-Gender'!A:A, 'Team Points Summary'!H584)</f>
        <v>1</v>
      </c>
      <c r="J584" s="16" t="str">
        <f t="shared" si="79"/>
        <v/>
      </c>
    </row>
    <row r="585" spans="1:13" s="16" customFormat="1" ht="15" x14ac:dyDescent="0.25">
      <c r="A585" s="40">
        <v>61</v>
      </c>
      <c r="B585" s="40" t="s">
        <v>120</v>
      </c>
      <c r="C585" s="40">
        <v>631</v>
      </c>
      <c r="D585" s="40">
        <v>206</v>
      </c>
      <c r="E585" s="40">
        <v>211</v>
      </c>
      <c r="F585" s="40">
        <v>214</v>
      </c>
      <c r="H585" s="16" t="str">
        <f t="shared" si="73"/>
        <v>Grade 5 Girls Callingwood B</v>
      </c>
      <c r="I585" s="16">
        <f>COUNTIF('Point Totals by Grade-Gender'!A:A, 'Team Points Summary'!H585)</f>
        <v>1</v>
      </c>
      <c r="J585" s="16" t="str">
        <f t="shared" si="72"/>
        <v/>
      </c>
    </row>
    <row r="586" spans="1:13" s="16" customFormat="1" x14ac:dyDescent="0.2">
      <c r="C586" s="21">
        <f>SUM(C525:C585)</f>
        <v>19207</v>
      </c>
      <c r="H586" s="1" t="s">
        <v>28</v>
      </c>
      <c r="I586" s="16">
        <f>COUNTIF('Point Totals by Grade-Gender'!A:A, 'Team Points Summary'!H586)</f>
        <v>1</v>
      </c>
      <c r="K586" s="21"/>
    </row>
    <row r="587" spans="1:13" s="16" customFormat="1" x14ac:dyDescent="0.2">
      <c r="H587" s="1"/>
      <c r="K587" s="21"/>
    </row>
    <row r="588" spans="1:13" s="16" customFormat="1" x14ac:dyDescent="0.2">
      <c r="A588" s="1" t="s">
        <v>426</v>
      </c>
      <c r="K588" s="21"/>
    </row>
    <row r="589" spans="1:13" s="16" customFormat="1" ht="15" x14ac:dyDescent="0.25">
      <c r="A589" s="41">
        <v>1</v>
      </c>
      <c r="B589" s="41" t="s">
        <v>47</v>
      </c>
      <c r="C589" s="41">
        <v>33</v>
      </c>
      <c r="D589" s="41">
        <v>5</v>
      </c>
      <c r="E589" s="41">
        <v>13</v>
      </c>
      <c r="F589" s="41">
        <v>15</v>
      </c>
      <c r="H589" s="16" t="str">
        <f>CONCATENATE("Grade 5 Boys ", B589)</f>
        <v>Grade 5 Boys Windsor Park A</v>
      </c>
      <c r="I589" s="16">
        <f>COUNTIF('Point Totals by Grade-Gender'!A:A, 'Team Points Summary'!H589)</f>
        <v>1</v>
      </c>
      <c r="J589" s="16" t="str">
        <f t="shared" ref="J589:J643" si="80">IF(I589 = 0, "MISSING", "")</f>
        <v/>
      </c>
    </row>
    <row r="590" spans="1:13" s="16" customFormat="1" ht="15" x14ac:dyDescent="0.25">
      <c r="A590" s="41">
        <v>2</v>
      </c>
      <c r="B590" s="41" t="s">
        <v>78</v>
      </c>
      <c r="C590" s="41">
        <v>36</v>
      </c>
      <c r="D590" s="41">
        <v>8</v>
      </c>
      <c r="E590" s="41">
        <v>12</v>
      </c>
      <c r="F590" s="41">
        <v>16</v>
      </c>
      <c r="H590" s="16" t="str">
        <f t="shared" ref="H590:H643" si="81">CONCATENATE("Grade 5 Boys ", B590)</f>
        <v>Grade 5 Boys Laurier Heights A</v>
      </c>
      <c r="I590" s="16">
        <f>COUNTIF('Point Totals by Grade-Gender'!A:A, 'Team Points Summary'!H590)</f>
        <v>1</v>
      </c>
      <c r="J590" s="16" t="str">
        <f t="shared" si="80"/>
        <v/>
      </c>
    </row>
    <row r="591" spans="1:13" s="16" customFormat="1" ht="15" x14ac:dyDescent="0.25">
      <c r="A591" s="41">
        <v>3</v>
      </c>
      <c r="B591" s="41" t="s">
        <v>46</v>
      </c>
      <c r="C591" s="41">
        <v>57</v>
      </c>
      <c r="D591" s="41">
        <v>9</v>
      </c>
      <c r="E591" s="41">
        <v>11</v>
      </c>
      <c r="F591" s="41">
        <v>37</v>
      </c>
      <c r="H591" s="16" t="str">
        <f t="shared" si="81"/>
        <v>Grade 5 Boys George P. Nicholson A</v>
      </c>
      <c r="I591" s="16">
        <f>COUNTIF('Point Totals by Grade-Gender'!A:A, 'Team Points Summary'!H591)</f>
        <v>1</v>
      </c>
      <c r="J591" s="16" t="str">
        <f t="shared" si="80"/>
        <v/>
      </c>
      <c r="K591" s="12"/>
      <c r="L591" s="12"/>
      <c r="M591" s="12"/>
    </row>
    <row r="592" spans="1:13" s="16" customFormat="1" ht="15" x14ac:dyDescent="0.25">
      <c r="A592" s="41">
        <v>4</v>
      </c>
      <c r="B592" s="41" t="s">
        <v>45</v>
      </c>
      <c r="C592" s="41">
        <v>68</v>
      </c>
      <c r="D592" s="41">
        <v>14</v>
      </c>
      <c r="E592" s="41">
        <v>22</v>
      </c>
      <c r="F592" s="41">
        <v>32</v>
      </c>
      <c r="H592" s="16" t="str">
        <f t="shared" si="81"/>
        <v>Grade 5 Boys Michael A. Kostek A</v>
      </c>
      <c r="I592" s="16">
        <f>COUNTIF('Point Totals by Grade-Gender'!A:A, 'Team Points Summary'!H592)</f>
        <v>1</v>
      </c>
      <c r="J592" s="16" t="str">
        <f t="shared" si="80"/>
        <v/>
      </c>
    </row>
    <row r="593" spans="1:10" s="16" customFormat="1" ht="15" x14ac:dyDescent="0.25">
      <c r="A593" s="41">
        <v>5</v>
      </c>
      <c r="B593" s="41" t="s">
        <v>441</v>
      </c>
      <c r="C593" s="41">
        <v>74</v>
      </c>
      <c r="D593" s="41">
        <v>19</v>
      </c>
      <c r="E593" s="41">
        <v>26</v>
      </c>
      <c r="F593" s="41">
        <v>29</v>
      </c>
      <c r="H593" s="16" t="str">
        <f t="shared" si="81"/>
        <v>Grade 5 Boys Edmonton Christian West A</v>
      </c>
      <c r="I593" s="16">
        <f>COUNTIF('Point Totals by Grade-Gender'!A:A, 'Team Points Summary'!H593)</f>
        <v>1</v>
      </c>
      <c r="J593" s="16" t="str">
        <f t="shared" si="80"/>
        <v/>
      </c>
    </row>
    <row r="594" spans="1:10" s="16" customFormat="1" ht="15" x14ac:dyDescent="0.25">
      <c r="A594" s="41">
        <v>6</v>
      </c>
      <c r="B594" s="41" t="s">
        <v>66</v>
      </c>
      <c r="C594" s="41">
        <v>80</v>
      </c>
      <c r="D594" s="41">
        <v>3</v>
      </c>
      <c r="E594" s="41">
        <v>36</v>
      </c>
      <c r="F594" s="41">
        <v>41</v>
      </c>
      <c r="H594" s="16" t="str">
        <f t="shared" si="81"/>
        <v>Grade 5 Boys Patricia Heights A</v>
      </c>
      <c r="I594" s="16">
        <f>COUNTIF('Point Totals by Grade-Gender'!A:A, 'Team Points Summary'!H594)</f>
        <v>1</v>
      </c>
      <c r="J594" s="16" t="str">
        <f t="shared" si="80"/>
        <v/>
      </c>
    </row>
    <row r="595" spans="1:10" s="16" customFormat="1" ht="15" x14ac:dyDescent="0.25">
      <c r="A595" s="41">
        <v>7</v>
      </c>
      <c r="B595" s="41" t="s">
        <v>222</v>
      </c>
      <c r="C595" s="41">
        <v>80</v>
      </c>
      <c r="D595" s="41">
        <v>18</v>
      </c>
      <c r="E595" s="41">
        <v>28</v>
      </c>
      <c r="F595" s="41">
        <v>34</v>
      </c>
      <c r="H595" s="16" t="str">
        <f t="shared" si="81"/>
        <v>Grade 5 Boys Aurora Charter A</v>
      </c>
      <c r="I595" s="16">
        <f>COUNTIF('Point Totals by Grade-Gender'!A:A, 'Team Points Summary'!H595)</f>
        <v>1</v>
      </c>
      <c r="J595" s="16" t="str">
        <f t="shared" si="80"/>
        <v/>
      </c>
    </row>
    <row r="596" spans="1:10" s="16" customFormat="1" ht="15" x14ac:dyDescent="0.25">
      <c r="A596" s="41">
        <v>8</v>
      </c>
      <c r="B596" s="41" t="s">
        <v>452</v>
      </c>
      <c r="C596" s="41">
        <v>91</v>
      </c>
      <c r="D596" s="41">
        <v>20</v>
      </c>
      <c r="E596" s="41">
        <v>23</v>
      </c>
      <c r="F596" s="41">
        <v>48</v>
      </c>
      <c r="H596" s="16" t="str">
        <f t="shared" si="81"/>
        <v>Grade 5 Boys Roberta MacAdams A</v>
      </c>
      <c r="I596" s="16">
        <f>COUNTIF('Point Totals by Grade-Gender'!A:A, 'Team Points Summary'!H596)</f>
        <v>1</v>
      </c>
      <c r="J596" s="16" t="str">
        <f t="shared" si="80"/>
        <v/>
      </c>
    </row>
    <row r="597" spans="1:10" s="16" customFormat="1" ht="15" x14ac:dyDescent="0.25">
      <c r="A597" s="41">
        <v>9</v>
      </c>
      <c r="B597" s="41" t="s">
        <v>53</v>
      </c>
      <c r="C597" s="41">
        <v>98</v>
      </c>
      <c r="D597" s="41">
        <v>7</v>
      </c>
      <c r="E597" s="41">
        <v>21</v>
      </c>
      <c r="F597" s="41">
        <v>70</v>
      </c>
      <c r="H597" s="16" t="str">
        <f t="shared" si="81"/>
        <v>Grade 5 Boys Holyrood A</v>
      </c>
      <c r="I597" s="16">
        <f>COUNTIF('Point Totals by Grade-Gender'!A:A, 'Team Points Summary'!H597)</f>
        <v>1</v>
      </c>
      <c r="J597" s="16" t="str">
        <f t="shared" si="80"/>
        <v/>
      </c>
    </row>
    <row r="598" spans="1:10" s="16" customFormat="1" ht="15" x14ac:dyDescent="0.25">
      <c r="A598" s="41">
        <v>10</v>
      </c>
      <c r="B598" s="41" t="s">
        <v>227</v>
      </c>
      <c r="C598" s="41">
        <v>110</v>
      </c>
      <c r="D598" s="41">
        <v>2</v>
      </c>
      <c r="E598" s="41">
        <v>33</v>
      </c>
      <c r="F598" s="41">
        <v>75</v>
      </c>
      <c r="H598" s="16" t="str">
        <f t="shared" ref="H598:H633" si="82">CONCATENATE("Grade 5 Boys ", B598)</f>
        <v>Grade 5 Boys Johnny Bright A</v>
      </c>
      <c r="I598" s="16">
        <f>COUNTIF('Point Totals by Grade-Gender'!A:A, 'Team Points Summary'!H598)</f>
        <v>1</v>
      </c>
      <c r="J598" s="16" t="str">
        <f t="shared" ref="J598:J633" si="83">IF(I598 = 0, "MISSING", "")</f>
        <v/>
      </c>
    </row>
    <row r="599" spans="1:10" s="16" customFormat="1" ht="15" x14ac:dyDescent="0.25">
      <c r="A599" s="41">
        <v>11</v>
      </c>
      <c r="B599" s="41" t="s">
        <v>317</v>
      </c>
      <c r="C599" s="41">
        <v>116</v>
      </c>
      <c r="D599" s="41">
        <v>4</v>
      </c>
      <c r="E599" s="41">
        <v>50</v>
      </c>
      <c r="F599" s="41">
        <v>62</v>
      </c>
      <c r="H599" s="16" t="str">
        <f t="shared" si="82"/>
        <v>Grade 5 Boys Crestwood A</v>
      </c>
      <c r="I599" s="16">
        <f>COUNTIF('Point Totals by Grade-Gender'!A:A, 'Team Points Summary'!H599)</f>
        <v>1</v>
      </c>
      <c r="J599" s="16" t="str">
        <f t="shared" si="83"/>
        <v/>
      </c>
    </row>
    <row r="600" spans="1:10" s="16" customFormat="1" ht="15" x14ac:dyDescent="0.25">
      <c r="A600" s="41">
        <v>12</v>
      </c>
      <c r="B600" s="41" t="s">
        <v>103</v>
      </c>
      <c r="C600" s="41">
        <v>119</v>
      </c>
      <c r="D600" s="41">
        <v>35</v>
      </c>
      <c r="E600" s="41">
        <v>38</v>
      </c>
      <c r="F600" s="41">
        <v>46</v>
      </c>
      <c r="H600" s="16" t="str">
        <f t="shared" si="82"/>
        <v>Grade 5 Boys Belgravia A</v>
      </c>
      <c r="I600" s="16">
        <f>COUNTIF('Point Totals by Grade-Gender'!A:A, 'Team Points Summary'!H600)</f>
        <v>1</v>
      </c>
      <c r="J600" s="16" t="str">
        <f t="shared" si="83"/>
        <v/>
      </c>
    </row>
    <row r="601" spans="1:10" s="16" customFormat="1" ht="15" x14ac:dyDescent="0.25">
      <c r="A601" s="41">
        <v>13</v>
      </c>
      <c r="B601" s="41" t="s">
        <v>50</v>
      </c>
      <c r="C601" s="41">
        <v>150</v>
      </c>
      <c r="D601" s="41">
        <v>17</v>
      </c>
      <c r="E601" s="41">
        <v>43</v>
      </c>
      <c r="F601" s="41">
        <v>90</v>
      </c>
      <c r="H601" s="16" t="str">
        <f t="shared" si="82"/>
        <v>Grade 5 Boys Parkallen A</v>
      </c>
      <c r="I601" s="16">
        <f>COUNTIF('Point Totals by Grade-Gender'!A:A, 'Team Points Summary'!H601)</f>
        <v>1</v>
      </c>
      <c r="J601" s="16" t="str">
        <f t="shared" si="83"/>
        <v/>
      </c>
    </row>
    <row r="602" spans="1:10" s="16" customFormat="1" ht="15" x14ac:dyDescent="0.25">
      <c r="A602" s="41">
        <v>14</v>
      </c>
      <c r="B602" s="41" t="s">
        <v>83</v>
      </c>
      <c r="C602" s="41">
        <v>168</v>
      </c>
      <c r="D602" s="41">
        <v>31</v>
      </c>
      <c r="E602" s="41">
        <v>54</v>
      </c>
      <c r="F602" s="41">
        <v>83</v>
      </c>
      <c r="H602" s="16" t="str">
        <f t="shared" si="82"/>
        <v>Grade 5 Boys Donnan A</v>
      </c>
      <c r="I602" s="16">
        <f>COUNTIF('Point Totals by Grade-Gender'!A:A, 'Team Points Summary'!H602)</f>
        <v>1</v>
      </c>
      <c r="J602" s="16" t="str">
        <f t="shared" si="83"/>
        <v/>
      </c>
    </row>
    <row r="603" spans="1:10" s="16" customFormat="1" ht="15" x14ac:dyDescent="0.25">
      <c r="A603" s="41">
        <v>15</v>
      </c>
      <c r="B603" s="41" t="s">
        <v>74</v>
      </c>
      <c r="C603" s="41">
        <v>174</v>
      </c>
      <c r="D603" s="41">
        <v>42</v>
      </c>
      <c r="E603" s="41">
        <v>65</v>
      </c>
      <c r="F603" s="41">
        <v>67</v>
      </c>
      <c r="H603" s="16" t="str">
        <f t="shared" si="82"/>
        <v>Grade 5 Boys Westbrook A</v>
      </c>
      <c r="I603" s="16">
        <f>COUNTIF('Point Totals by Grade-Gender'!A:A, 'Team Points Summary'!H603)</f>
        <v>1</v>
      </c>
      <c r="J603" s="16" t="str">
        <f t="shared" si="83"/>
        <v/>
      </c>
    </row>
    <row r="604" spans="1:10" s="16" customFormat="1" ht="15" x14ac:dyDescent="0.25">
      <c r="A604" s="41">
        <v>16</v>
      </c>
      <c r="B604" s="41" t="s">
        <v>237</v>
      </c>
      <c r="C604" s="41">
        <v>176</v>
      </c>
      <c r="D604" s="41">
        <v>1</v>
      </c>
      <c r="E604" s="41">
        <v>77</v>
      </c>
      <c r="F604" s="41">
        <v>98</v>
      </c>
      <c r="H604" s="16" t="str">
        <f t="shared" si="82"/>
        <v>Grade 5 Boys George H. Luck A</v>
      </c>
      <c r="I604" s="16">
        <f>COUNTIF('Point Totals by Grade-Gender'!A:A, 'Team Points Summary'!H604)</f>
        <v>1</v>
      </c>
      <c r="J604" s="16" t="str">
        <f t="shared" si="83"/>
        <v/>
      </c>
    </row>
    <row r="605" spans="1:10" s="16" customFormat="1" ht="15" x14ac:dyDescent="0.25">
      <c r="A605" s="41">
        <v>17</v>
      </c>
      <c r="B605" s="41" t="s">
        <v>116</v>
      </c>
      <c r="C605" s="41">
        <v>200</v>
      </c>
      <c r="D605" s="41">
        <v>40</v>
      </c>
      <c r="E605" s="41">
        <v>68</v>
      </c>
      <c r="F605" s="41">
        <v>92</v>
      </c>
      <c r="H605" s="16" t="str">
        <f t="shared" si="82"/>
        <v>Grade 5 Boys King Edward A</v>
      </c>
      <c r="I605" s="16">
        <f>COUNTIF('Point Totals by Grade-Gender'!A:A, 'Team Points Summary'!H605)</f>
        <v>1</v>
      </c>
      <c r="J605" s="16" t="str">
        <f t="shared" si="83"/>
        <v/>
      </c>
    </row>
    <row r="606" spans="1:10" s="16" customFormat="1" ht="15" x14ac:dyDescent="0.25">
      <c r="A606" s="41">
        <v>18</v>
      </c>
      <c r="B606" s="41" t="s">
        <v>329</v>
      </c>
      <c r="C606" s="41">
        <v>210</v>
      </c>
      <c r="D606" s="41">
        <v>27</v>
      </c>
      <c r="E606" s="41">
        <v>51</v>
      </c>
      <c r="F606" s="41">
        <v>132</v>
      </c>
      <c r="H606" s="16" t="str">
        <f t="shared" si="82"/>
        <v>Grade 5 Boys Coronation A</v>
      </c>
      <c r="I606" s="16">
        <f>COUNTIF('Point Totals by Grade-Gender'!A:A, 'Team Points Summary'!H606)</f>
        <v>1</v>
      </c>
      <c r="J606" s="16" t="str">
        <f t="shared" si="83"/>
        <v/>
      </c>
    </row>
    <row r="607" spans="1:10" s="16" customFormat="1" ht="15" x14ac:dyDescent="0.25">
      <c r="A607" s="41">
        <v>19</v>
      </c>
      <c r="B607" s="41" t="s">
        <v>55</v>
      </c>
      <c r="C607" s="41">
        <v>211</v>
      </c>
      <c r="D607" s="41">
        <v>49</v>
      </c>
      <c r="E607" s="41">
        <v>80</v>
      </c>
      <c r="F607" s="41">
        <v>82</v>
      </c>
      <c r="H607" s="16" t="str">
        <f t="shared" si="82"/>
        <v>Grade 5 Boys George P. Nicholson B</v>
      </c>
      <c r="I607" s="16">
        <f>COUNTIF('Point Totals by Grade-Gender'!A:A, 'Team Points Summary'!H607)</f>
        <v>1</v>
      </c>
      <c r="J607" s="16" t="str">
        <f t="shared" si="83"/>
        <v/>
      </c>
    </row>
    <row r="608" spans="1:10" s="16" customFormat="1" ht="15" x14ac:dyDescent="0.25">
      <c r="A608" s="41">
        <v>20</v>
      </c>
      <c r="B608" s="41" t="s">
        <v>223</v>
      </c>
      <c r="C608" s="41">
        <v>218</v>
      </c>
      <c r="D608" s="41">
        <v>45</v>
      </c>
      <c r="E608" s="41">
        <v>71</v>
      </c>
      <c r="F608" s="41">
        <v>102</v>
      </c>
      <c r="H608" s="16" t="str">
        <f t="shared" si="82"/>
        <v>Grade 5 Boys Aurora Charter B</v>
      </c>
      <c r="I608" s="16">
        <f>COUNTIF('Point Totals by Grade-Gender'!A:A, 'Team Points Summary'!H608)</f>
        <v>1</v>
      </c>
      <c r="J608" s="16" t="str">
        <f t="shared" si="83"/>
        <v/>
      </c>
    </row>
    <row r="609" spans="1:10" s="16" customFormat="1" ht="15" x14ac:dyDescent="0.25">
      <c r="A609" s="41">
        <v>21</v>
      </c>
      <c r="B609" s="41" t="s">
        <v>67</v>
      </c>
      <c r="C609" s="41">
        <v>223</v>
      </c>
      <c r="D609" s="41">
        <v>55</v>
      </c>
      <c r="E609" s="41">
        <v>74</v>
      </c>
      <c r="F609" s="41">
        <v>94</v>
      </c>
      <c r="H609" s="16" t="str">
        <f t="shared" si="82"/>
        <v>Grade 5 Boys Centennial A</v>
      </c>
      <c r="I609" s="16">
        <f>COUNTIF('Point Totals by Grade-Gender'!A:A, 'Team Points Summary'!H609)</f>
        <v>1</v>
      </c>
      <c r="J609" s="16" t="str">
        <f t="shared" si="83"/>
        <v/>
      </c>
    </row>
    <row r="610" spans="1:10" s="16" customFormat="1" ht="15" x14ac:dyDescent="0.25">
      <c r="A610" s="41">
        <v>22</v>
      </c>
      <c r="B610" s="41" t="s">
        <v>330</v>
      </c>
      <c r="C610" s="41">
        <v>224</v>
      </c>
      <c r="D610" s="41">
        <v>39</v>
      </c>
      <c r="E610" s="41">
        <v>89</v>
      </c>
      <c r="F610" s="41">
        <v>96</v>
      </c>
      <c r="H610" s="16" t="str">
        <f t="shared" si="82"/>
        <v>Grade 5 Boys LaPerle A</v>
      </c>
      <c r="I610" s="16">
        <f>COUNTIF('Point Totals by Grade-Gender'!A:A, 'Team Points Summary'!H610)</f>
        <v>1</v>
      </c>
      <c r="J610" s="16" t="str">
        <f t="shared" si="83"/>
        <v/>
      </c>
    </row>
    <row r="611" spans="1:10" s="16" customFormat="1" ht="15" x14ac:dyDescent="0.25">
      <c r="A611" s="41">
        <v>23</v>
      </c>
      <c r="B611" s="41" t="s">
        <v>97</v>
      </c>
      <c r="C611" s="41">
        <v>233</v>
      </c>
      <c r="D611" s="41">
        <v>30</v>
      </c>
      <c r="E611" s="41">
        <v>69</v>
      </c>
      <c r="F611" s="41">
        <v>134</v>
      </c>
      <c r="H611" s="16" t="str">
        <f t="shared" si="82"/>
        <v>Grade 5 Boys Mill Creek A</v>
      </c>
      <c r="I611" s="16">
        <f>COUNTIF('Point Totals by Grade-Gender'!A:A, 'Team Points Summary'!H611)</f>
        <v>1</v>
      </c>
      <c r="J611" s="16" t="str">
        <f t="shared" si="83"/>
        <v/>
      </c>
    </row>
    <row r="612" spans="1:10" s="16" customFormat="1" ht="15" x14ac:dyDescent="0.25">
      <c r="A612" s="41">
        <v>24</v>
      </c>
      <c r="B612" s="41" t="s">
        <v>685</v>
      </c>
      <c r="C612" s="41">
        <v>237</v>
      </c>
      <c r="D612" s="41">
        <v>24</v>
      </c>
      <c r="E612" s="41">
        <v>87</v>
      </c>
      <c r="F612" s="41">
        <v>126</v>
      </c>
      <c r="H612" s="16" t="str">
        <f t="shared" si="82"/>
        <v>Grade 5 Boys Constable Daniel Woodall A</v>
      </c>
      <c r="I612" s="16">
        <f>COUNTIF('Point Totals by Grade-Gender'!A:A, 'Team Points Summary'!H612)</f>
        <v>1</v>
      </c>
      <c r="J612" s="16" t="str">
        <f t="shared" si="83"/>
        <v/>
      </c>
    </row>
    <row r="613" spans="1:10" s="16" customFormat="1" ht="15" x14ac:dyDescent="0.25">
      <c r="A613" s="41">
        <v>25</v>
      </c>
      <c r="B613" s="41" t="s">
        <v>48</v>
      </c>
      <c r="C613" s="41">
        <v>237</v>
      </c>
      <c r="D613" s="41">
        <v>6</v>
      </c>
      <c r="E613" s="41">
        <v>84</v>
      </c>
      <c r="F613" s="41">
        <v>147</v>
      </c>
      <c r="H613" s="16" t="str">
        <f t="shared" si="82"/>
        <v>Grade 5 Boys Brookside A</v>
      </c>
      <c r="I613" s="16">
        <f>COUNTIF('Point Totals by Grade-Gender'!A:A, 'Team Points Summary'!H613)</f>
        <v>1</v>
      </c>
      <c r="J613" s="16" t="str">
        <f t="shared" si="83"/>
        <v/>
      </c>
    </row>
    <row r="614" spans="1:10" s="16" customFormat="1" ht="15" x14ac:dyDescent="0.25">
      <c r="A614" s="41">
        <v>26</v>
      </c>
      <c r="B614" s="41" t="s">
        <v>54</v>
      </c>
      <c r="C614" s="41">
        <v>241</v>
      </c>
      <c r="D614" s="41">
        <v>53</v>
      </c>
      <c r="E614" s="41">
        <v>73</v>
      </c>
      <c r="F614" s="41">
        <v>115</v>
      </c>
      <c r="H614" s="16" t="str">
        <f t="shared" si="82"/>
        <v>Grade 5 Boys Michael A. Kostek B</v>
      </c>
      <c r="I614" s="16">
        <f>COUNTIF('Point Totals by Grade-Gender'!A:A, 'Team Points Summary'!H614)</f>
        <v>1</v>
      </c>
      <c r="J614" s="16" t="str">
        <f t="shared" si="83"/>
        <v/>
      </c>
    </row>
    <row r="615" spans="1:10" s="16" customFormat="1" ht="15" x14ac:dyDescent="0.25">
      <c r="A615" s="41">
        <v>27</v>
      </c>
      <c r="B615" s="41" t="s">
        <v>311</v>
      </c>
      <c r="C615" s="41">
        <v>252</v>
      </c>
      <c r="D615" s="41">
        <v>61</v>
      </c>
      <c r="E615" s="41">
        <v>63</v>
      </c>
      <c r="F615" s="41">
        <v>128</v>
      </c>
      <c r="H615" s="16" t="str">
        <f t="shared" si="82"/>
        <v>Grade 5 Boys Elmwood A</v>
      </c>
      <c r="I615" s="16">
        <f>COUNTIF('Point Totals by Grade-Gender'!A:A, 'Team Points Summary'!H615)</f>
        <v>1</v>
      </c>
      <c r="J615" s="16" t="str">
        <f t="shared" si="83"/>
        <v/>
      </c>
    </row>
    <row r="616" spans="1:10" s="16" customFormat="1" ht="15" x14ac:dyDescent="0.25">
      <c r="A616" s="41">
        <v>28</v>
      </c>
      <c r="B616" s="41" t="s">
        <v>79</v>
      </c>
      <c r="C616" s="41">
        <v>254</v>
      </c>
      <c r="D616" s="41">
        <v>56</v>
      </c>
      <c r="E616" s="41">
        <v>79</v>
      </c>
      <c r="F616" s="41">
        <v>119</v>
      </c>
      <c r="H616" s="16" t="str">
        <f t="shared" si="82"/>
        <v>Grade 5 Boys Laurier Heights B</v>
      </c>
      <c r="I616" s="16">
        <f>COUNTIF('Point Totals by Grade-Gender'!A:A, 'Team Points Summary'!H616)</f>
        <v>1</v>
      </c>
      <c r="J616" s="16" t="str">
        <f t="shared" si="83"/>
        <v/>
      </c>
    </row>
    <row r="617" spans="1:10" s="16" customFormat="1" ht="15" x14ac:dyDescent="0.25">
      <c r="A617" s="41">
        <v>29</v>
      </c>
      <c r="B617" s="41" t="s">
        <v>61</v>
      </c>
      <c r="C617" s="41">
        <v>301</v>
      </c>
      <c r="D617" s="41">
        <v>86</v>
      </c>
      <c r="E617" s="41">
        <v>99</v>
      </c>
      <c r="F617" s="41">
        <v>116</v>
      </c>
      <c r="H617" s="16" t="str">
        <f t="shared" si="82"/>
        <v>Grade 5 Boys Earl Buxton A</v>
      </c>
      <c r="I617" s="16">
        <f>COUNTIF('Point Totals by Grade-Gender'!A:A, 'Team Points Summary'!H617)</f>
        <v>1</v>
      </c>
      <c r="J617" s="16" t="str">
        <f t="shared" si="83"/>
        <v/>
      </c>
    </row>
    <row r="618" spans="1:10" s="16" customFormat="1" ht="15" x14ac:dyDescent="0.25">
      <c r="A618" s="41">
        <v>30</v>
      </c>
      <c r="B618" s="41" t="s">
        <v>51</v>
      </c>
      <c r="C618" s="41">
        <v>309</v>
      </c>
      <c r="D618" s="41">
        <v>25</v>
      </c>
      <c r="E618" s="41">
        <v>123</v>
      </c>
      <c r="F618" s="41">
        <v>161</v>
      </c>
      <c r="H618" s="16" t="str">
        <f t="shared" si="82"/>
        <v>Grade 5 Boys Brander Gardens A</v>
      </c>
      <c r="I618" s="16">
        <f>COUNTIF('Point Totals by Grade-Gender'!A:A, 'Team Points Summary'!H618)</f>
        <v>1</v>
      </c>
      <c r="J618" s="16" t="str">
        <f t="shared" si="83"/>
        <v/>
      </c>
    </row>
    <row r="619" spans="1:10" s="16" customFormat="1" ht="15" x14ac:dyDescent="0.25">
      <c r="A619" s="41">
        <v>31</v>
      </c>
      <c r="B619" s="41" t="s">
        <v>59</v>
      </c>
      <c r="C619" s="41">
        <v>316</v>
      </c>
      <c r="D619" s="41">
        <v>95</v>
      </c>
      <c r="E619" s="41">
        <v>100</v>
      </c>
      <c r="F619" s="41">
        <v>121</v>
      </c>
      <c r="H619" s="16" t="str">
        <f t="shared" si="82"/>
        <v>Grade 5 Boys Parkallen B</v>
      </c>
      <c r="I619" s="16">
        <f>COUNTIF('Point Totals by Grade-Gender'!A:A, 'Team Points Summary'!H619)</f>
        <v>1</v>
      </c>
      <c r="J619" s="16" t="str">
        <f t="shared" si="83"/>
        <v/>
      </c>
    </row>
    <row r="620" spans="1:10" s="16" customFormat="1" ht="15" x14ac:dyDescent="0.25">
      <c r="A620" s="41">
        <v>32</v>
      </c>
      <c r="B620" s="41" t="s">
        <v>52</v>
      </c>
      <c r="C620" s="41">
        <v>339</v>
      </c>
      <c r="D620" s="41">
        <v>64</v>
      </c>
      <c r="E620" s="41">
        <v>93</v>
      </c>
      <c r="F620" s="41">
        <v>182</v>
      </c>
      <c r="H620" s="16" t="str">
        <f t="shared" si="82"/>
        <v>Grade 5 Boys Windsor Park B</v>
      </c>
      <c r="I620" s="16">
        <f>COUNTIF('Point Totals by Grade-Gender'!A:A, 'Team Points Summary'!H620)</f>
        <v>1</v>
      </c>
      <c r="J620" s="16" t="str">
        <f t="shared" si="83"/>
        <v/>
      </c>
    </row>
    <row r="621" spans="1:10" s="16" customFormat="1" ht="15" x14ac:dyDescent="0.25">
      <c r="A621" s="41">
        <v>33</v>
      </c>
      <c r="B621" s="41" t="s">
        <v>457</v>
      </c>
      <c r="C621" s="41">
        <v>343</v>
      </c>
      <c r="D621" s="41">
        <v>58</v>
      </c>
      <c r="E621" s="41">
        <v>135</v>
      </c>
      <c r="F621" s="41">
        <v>150</v>
      </c>
      <c r="H621" s="16" t="str">
        <f t="shared" si="82"/>
        <v>Grade 5 Boys Roberta MacAdams B</v>
      </c>
      <c r="I621" s="16">
        <f>COUNTIF('Point Totals by Grade-Gender'!A:A, 'Team Points Summary'!H621)</f>
        <v>1</v>
      </c>
      <c r="J621" s="16" t="str">
        <f t="shared" si="83"/>
        <v/>
      </c>
    </row>
    <row r="622" spans="1:10" s="16" customFormat="1" ht="15" x14ac:dyDescent="0.25">
      <c r="A622" s="41">
        <v>34</v>
      </c>
      <c r="B622" s="41" t="s">
        <v>320</v>
      </c>
      <c r="C622" s="41">
        <v>347</v>
      </c>
      <c r="D622" s="41">
        <v>88</v>
      </c>
      <c r="E622" s="41">
        <v>129</v>
      </c>
      <c r="F622" s="41">
        <v>130</v>
      </c>
      <c r="H622" s="16" t="str">
        <f t="shared" si="82"/>
        <v>Grade 5 Boys Crestwood B</v>
      </c>
      <c r="I622" s="16">
        <f>COUNTIF('Point Totals by Grade-Gender'!A:A, 'Team Points Summary'!H622)</f>
        <v>1</v>
      </c>
      <c r="J622" s="16" t="str">
        <f t="shared" si="83"/>
        <v/>
      </c>
    </row>
    <row r="623" spans="1:10" s="16" customFormat="1" ht="15" x14ac:dyDescent="0.25">
      <c r="A623" s="41">
        <v>35</v>
      </c>
      <c r="B623" s="41" t="s">
        <v>150</v>
      </c>
      <c r="C623" s="41">
        <v>363</v>
      </c>
      <c r="D623" s="41">
        <v>72</v>
      </c>
      <c r="E623" s="41">
        <v>131</v>
      </c>
      <c r="F623" s="41">
        <v>160</v>
      </c>
      <c r="H623" s="16" t="str">
        <f t="shared" si="82"/>
        <v>Grade 5 Boys Holyrood B</v>
      </c>
      <c r="I623" s="16">
        <f>COUNTIF('Point Totals by Grade-Gender'!A:A, 'Team Points Summary'!H623)</f>
        <v>1</v>
      </c>
      <c r="J623" s="16" t="str">
        <f t="shared" si="83"/>
        <v/>
      </c>
    </row>
    <row r="624" spans="1:10" s="16" customFormat="1" ht="15" x14ac:dyDescent="0.25">
      <c r="A624" s="41">
        <v>36</v>
      </c>
      <c r="B624" s="41" t="s">
        <v>224</v>
      </c>
      <c r="C624" s="41">
        <v>374</v>
      </c>
      <c r="D624" s="41">
        <v>112</v>
      </c>
      <c r="E624" s="41">
        <v>125</v>
      </c>
      <c r="F624" s="41">
        <v>137</v>
      </c>
      <c r="H624" s="16" t="str">
        <f t="shared" si="82"/>
        <v>Grade 5 Boys Aurora Charter C</v>
      </c>
      <c r="I624" s="16">
        <f>COUNTIF('Point Totals by Grade-Gender'!A:A, 'Team Points Summary'!H624)</f>
        <v>1</v>
      </c>
      <c r="J624" s="16" t="str">
        <f t="shared" si="83"/>
        <v/>
      </c>
    </row>
    <row r="625" spans="1:10" s="16" customFormat="1" ht="15" x14ac:dyDescent="0.25">
      <c r="A625" s="41">
        <v>37</v>
      </c>
      <c r="B625" s="41" t="s">
        <v>233</v>
      </c>
      <c r="C625" s="41">
        <v>409</v>
      </c>
      <c r="D625" s="41">
        <v>110</v>
      </c>
      <c r="E625" s="41">
        <v>111</v>
      </c>
      <c r="F625" s="41">
        <v>188</v>
      </c>
      <c r="H625" s="16" t="str">
        <f t="shared" si="82"/>
        <v>Grade 5 Boys Homesteader A</v>
      </c>
      <c r="I625" s="16">
        <f>COUNTIF('Point Totals by Grade-Gender'!A:A, 'Team Points Summary'!H625)</f>
        <v>1</v>
      </c>
      <c r="J625" s="16" t="str">
        <f t="shared" si="83"/>
        <v/>
      </c>
    </row>
    <row r="626" spans="1:10" s="16" customFormat="1" ht="15" x14ac:dyDescent="0.25">
      <c r="A626" s="41">
        <v>38</v>
      </c>
      <c r="B626" s="41" t="s">
        <v>686</v>
      </c>
      <c r="C626" s="41">
        <v>416</v>
      </c>
      <c r="D626" s="41">
        <v>133</v>
      </c>
      <c r="E626" s="41">
        <v>141</v>
      </c>
      <c r="F626" s="41">
        <v>142</v>
      </c>
      <c r="H626" s="16" t="str">
        <f t="shared" si="82"/>
        <v>Grade 5 Boys Constable Daniel Woodall B</v>
      </c>
      <c r="I626" s="16">
        <f>COUNTIF('Point Totals by Grade-Gender'!A:A, 'Team Points Summary'!H626)</f>
        <v>1</v>
      </c>
      <c r="J626" s="16" t="str">
        <f t="shared" si="83"/>
        <v/>
      </c>
    </row>
    <row r="627" spans="1:10" s="16" customFormat="1" ht="15" x14ac:dyDescent="0.25">
      <c r="A627" s="41">
        <v>39</v>
      </c>
      <c r="B627" s="41" t="s">
        <v>210</v>
      </c>
      <c r="C627" s="41">
        <v>430</v>
      </c>
      <c r="D627" s="41">
        <v>109</v>
      </c>
      <c r="E627" s="41">
        <v>146</v>
      </c>
      <c r="F627" s="41">
        <v>175</v>
      </c>
      <c r="H627" s="16" t="str">
        <f t="shared" si="82"/>
        <v>Grade 5 Boys David Thomas King A</v>
      </c>
      <c r="I627" s="16">
        <f>COUNTIF('Point Totals by Grade-Gender'!A:A, 'Team Points Summary'!H627)</f>
        <v>1</v>
      </c>
      <c r="J627" s="16" t="str">
        <f t="shared" si="83"/>
        <v/>
      </c>
    </row>
    <row r="628" spans="1:10" s="16" customFormat="1" ht="15" x14ac:dyDescent="0.25">
      <c r="A628" s="41">
        <v>40</v>
      </c>
      <c r="B628" s="41" t="s">
        <v>225</v>
      </c>
      <c r="C628" s="41">
        <v>439</v>
      </c>
      <c r="D628" s="41">
        <v>139</v>
      </c>
      <c r="E628" s="41">
        <v>144</v>
      </c>
      <c r="F628" s="41">
        <v>156</v>
      </c>
      <c r="H628" s="16" t="str">
        <f t="shared" si="82"/>
        <v>Grade 5 Boys Aurora Charter D</v>
      </c>
      <c r="I628" s="16">
        <f>COUNTIF('Point Totals by Grade-Gender'!A:A, 'Team Points Summary'!H628)</f>
        <v>1</v>
      </c>
      <c r="J628" s="16" t="str">
        <f t="shared" si="83"/>
        <v/>
      </c>
    </row>
    <row r="629" spans="1:10" s="16" customFormat="1" ht="15" x14ac:dyDescent="0.25">
      <c r="A629" s="41">
        <v>41</v>
      </c>
      <c r="B629" s="41" t="s">
        <v>73</v>
      </c>
      <c r="C629" s="41">
        <v>467</v>
      </c>
      <c r="D629" s="41">
        <v>59</v>
      </c>
      <c r="E629" s="41">
        <v>191</v>
      </c>
      <c r="F629" s="41">
        <v>217</v>
      </c>
      <c r="H629" s="16" t="str">
        <f t="shared" si="82"/>
        <v>Grade 5 Boys Forest Heights A</v>
      </c>
      <c r="I629" s="16">
        <f>COUNTIF('Point Totals by Grade-Gender'!A:A, 'Team Points Summary'!H629)</f>
        <v>1</v>
      </c>
      <c r="J629" s="16" t="str">
        <f t="shared" si="83"/>
        <v/>
      </c>
    </row>
    <row r="630" spans="1:10" s="16" customFormat="1" ht="15" x14ac:dyDescent="0.25">
      <c r="A630" s="41">
        <v>42</v>
      </c>
      <c r="B630" s="41" t="s">
        <v>65</v>
      </c>
      <c r="C630" s="41">
        <v>477</v>
      </c>
      <c r="D630" s="41">
        <v>118</v>
      </c>
      <c r="E630" s="41">
        <v>172</v>
      </c>
      <c r="F630" s="41">
        <v>187</v>
      </c>
      <c r="H630" s="16" t="str">
        <f t="shared" si="82"/>
        <v>Grade 5 Boys Earl Buxton B</v>
      </c>
      <c r="I630" s="16">
        <f>COUNTIF('Point Totals by Grade-Gender'!A:A, 'Team Points Summary'!H630)</f>
        <v>1</v>
      </c>
      <c r="J630" s="16" t="str">
        <f t="shared" si="83"/>
        <v/>
      </c>
    </row>
    <row r="631" spans="1:10" s="16" customFormat="1" ht="15" x14ac:dyDescent="0.25">
      <c r="A631" s="41">
        <v>43</v>
      </c>
      <c r="B631" s="41" t="s">
        <v>151</v>
      </c>
      <c r="C631" s="41">
        <v>484</v>
      </c>
      <c r="D631" s="41">
        <v>140</v>
      </c>
      <c r="E631" s="41">
        <v>165</v>
      </c>
      <c r="F631" s="41">
        <v>179</v>
      </c>
      <c r="H631" s="16" t="str">
        <f t="shared" si="82"/>
        <v>Grade 5 Boys Patricia Heights B</v>
      </c>
      <c r="I631" s="16">
        <f>COUNTIF('Point Totals by Grade-Gender'!A:A, 'Team Points Summary'!H631)</f>
        <v>1</v>
      </c>
      <c r="J631" s="16" t="str">
        <f t="shared" si="83"/>
        <v/>
      </c>
    </row>
    <row r="632" spans="1:10" s="16" customFormat="1" ht="15" x14ac:dyDescent="0.25">
      <c r="A632" s="41">
        <v>44</v>
      </c>
      <c r="B632" s="41" t="s">
        <v>328</v>
      </c>
      <c r="C632" s="41">
        <v>485</v>
      </c>
      <c r="D632" s="41">
        <v>107</v>
      </c>
      <c r="E632" s="41">
        <v>167</v>
      </c>
      <c r="F632" s="41">
        <v>211</v>
      </c>
      <c r="H632" s="16" t="str">
        <f t="shared" si="82"/>
        <v>Grade 5 Boys MAC Islamic A</v>
      </c>
      <c r="I632" s="16">
        <f>COUNTIF('Point Totals by Grade-Gender'!A:A, 'Team Points Summary'!H632)</f>
        <v>1</v>
      </c>
      <c r="J632" s="16" t="str">
        <f t="shared" si="83"/>
        <v/>
      </c>
    </row>
    <row r="633" spans="1:10" s="16" customFormat="1" ht="15" x14ac:dyDescent="0.25">
      <c r="A633" s="41">
        <v>45</v>
      </c>
      <c r="B633" s="41" t="s">
        <v>453</v>
      </c>
      <c r="C633" s="41">
        <v>488</v>
      </c>
      <c r="D633" s="41">
        <v>127</v>
      </c>
      <c r="E633" s="41">
        <v>145</v>
      </c>
      <c r="F633" s="41">
        <v>216</v>
      </c>
      <c r="H633" s="16" t="str">
        <f t="shared" si="82"/>
        <v>Grade 5 Boys Mee-Yah-Noh A</v>
      </c>
      <c r="I633" s="16">
        <f>COUNTIF('Point Totals by Grade-Gender'!A:A, 'Team Points Summary'!H633)</f>
        <v>1</v>
      </c>
      <c r="J633" s="16" t="str">
        <f t="shared" si="83"/>
        <v/>
      </c>
    </row>
    <row r="634" spans="1:10" s="16" customFormat="1" ht="15" x14ac:dyDescent="0.25">
      <c r="A634" s="41">
        <v>46</v>
      </c>
      <c r="B634" s="41" t="s">
        <v>226</v>
      </c>
      <c r="C634" s="41">
        <v>501</v>
      </c>
      <c r="D634" s="41">
        <v>159</v>
      </c>
      <c r="E634" s="41">
        <v>166</v>
      </c>
      <c r="F634" s="41">
        <v>176</v>
      </c>
      <c r="H634" s="16" t="str">
        <f t="shared" si="81"/>
        <v>Grade 5 Boys Aurora Charter E</v>
      </c>
      <c r="I634" s="16">
        <f>COUNTIF('Point Totals by Grade-Gender'!A:A, 'Team Points Summary'!H634)</f>
        <v>1</v>
      </c>
      <c r="J634" s="16" t="str">
        <f t="shared" si="80"/>
        <v/>
      </c>
    </row>
    <row r="635" spans="1:10" s="16" customFormat="1" ht="15" x14ac:dyDescent="0.25">
      <c r="A635" s="41">
        <v>47</v>
      </c>
      <c r="B635" s="41" t="s">
        <v>118</v>
      </c>
      <c r="C635" s="41">
        <v>502</v>
      </c>
      <c r="D635" s="41">
        <v>148</v>
      </c>
      <c r="E635" s="41">
        <v>155</v>
      </c>
      <c r="F635" s="41">
        <v>199</v>
      </c>
      <c r="H635" s="16" t="str">
        <f t="shared" si="81"/>
        <v>Grade 5 Boys Callingwood A</v>
      </c>
      <c r="I635" s="16">
        <f>COUNTIF('Point Totals by Grade-Gender'!A:A, 'Team Points Summary'!H635)</f>
        <v>1</v>
      </c>
      <c r="J635" s="16" t="str">
        <f t="shared" si="80"/>
        <v/>
      </c>
    </row>
    <row r="636" spans="1:10" s="16" customFormat="1" ht="15" x14ac:dyDescent="0.25">
      <c r="A636" s="41">
        <v>48</v>
      </c>
      <c r="B636" s="41" t="s">
        <v>221</v>
      </c>
      <c r="C636" s="41">
        <v>504</v>
      </c>
      <c r="D636" s="41">
        <v>136</v>
      </c>
      <c r="E636" s="41">
        <v>178</v>
      </c>
      <c r="F636" s="41">
        <v>190</v>
      </c>
      <c r="H636" s="16" t="str">
        <f t="shared" si="81"/>
        <v>Grade 5 Boys Parkallen C</v>
      </c>
      <c r="I636" s="16">
        <f>COUNTIF('Point Totals by Grade-Gender'!A:A, 'Team Points Summary'!H636)</f>
        <v>1</v>
      </c>
      <c r="J636" s="16" t="str">
        <f t="shared" si="80"/>
        <v/>
      </c>
    </row>
    <row r="637" spans="1:10" s="16" customFormat="1" ht="15" x14ac:dyDescent="0.25">
      <c r="A637" s="41">
        <v>49</v>
      </c>
      <c r="B637" s="41" t="s">
        <v>122</v>
      </c>
      <c r="C637" s="41">
        <v>507</v>
      </c>
      <c r="D637" s="41">
        <v>151</v>
      </c>
      <c r="E637" s="41">
        <v>152</v>
      </c>
      <c r="F637" s="41">
        <v>204</v>
      </c>
      <c r="H637" s="16" t="str">
        <f t="shared" si="81"/>
        <v>Grade 5 Boys King Edward B</v>
      </c>
      <c r="I637" s="16">
        <f>COUNTIF('Point Totals by Grade-Gender'!A:A, 'Team Points Summary'!H637)</f>
        <v>1</v>
      </c>
      <c r="J637" s="16" t="str">
        <f t="shared" si="80"/>
        <v/>
      </c>
    </row>
    <row r="638" spans="1:10" s="16" customFormat="1" ht="15" x14ac:dyDescent="0.25">
      <c r="A638" s="41">
        <v>50</v>
      </c>
      <c r="B638" s="41" t="s">
        <v>238</v>
      </c>
      <c r="C638" s="41">
        <v>513</v>
      </c>
      <c r="D638" s="41">
        <v>114</v>
      </c>
      <c r="E638" s="41">
        <v>194</v>
      </c>
      <c r="F638" s="41">
        <v>205</v>
      </c>
      <c r="H638" s="16" t="str">
        <f t="shared" si="81"/>
        <v>Grade 5 Boys George H. Luck B</v>
      </c>
      <c r="I638" s="16">
        <f>COUNTIF('Point Totals by Grade-Gender'!A:A, 'Team Points Summary'!H638)</f>
        <v>1</v>
      </c>
      <c r="J638" s="16" t="str">
        <f t="shared" si="80"/>
        <v/>
      </c>
    </row>
    <row r="639" spans="1:10" s="16" customFormat="1" ht="15" x14ac:dyDescent="0.25">
      <c r="A639" s="41">
        <v>51</v>
      </c>
      <c r="B639" s="41" t="s">
        <v>459</v>
      </c>
      <c r="C639" s="41">
        <v>517</v>
      </c>
      <c r="D639" s="41">
        <v>153</v>
      </c>
      <c r="E639" s="41">
        <v>180</v>
      </c>
      <c r="F639" s="41">
        <v>184</v>
      </c>
      <c r="H639" s="16" t="str">
        <f t="shared" si="81"/>
        <v>Grade 5 Boys Roberta MacAdams C</v>
      </c>
      <c r="I639" s="16">
        <f>COUNTIF('Point Totals by Grade-Gender'!A:A, 'Team Points Summary'!H639)</f>
        <v>1</v>
      </c>
      <c r="J639" s="16" t="str">
        <f t="shared" si="80"/>
        <v/>
      </c>
    </row>
    <row r="640" spans="1:10" s="16" customFormat="1" ht="15" x14ac:dyDescent="0.25">
      <c r="A640" s="41">
        <v>52</v>
      </c>
      <c r="B640" s="41" t="s">
        <v>60</v>
      </c>
      <c r="C640" s="41">
        <v>546</v>
      </c>
      <c r="D640" s="41">
        <v>163</v>
      </c>
      <c r="E640" s="41">
        <v>171</v>
      </c>
      <c r="F640" s="41">
        <v>212</v>
      </c>
      <c r="H640" s="16" t="str">
        <f t="shared" si="81"/>
        <v>Grade 5 Boys Brander Gardens B</v>
      </c>
      <c r="I640" s="16">
        <f>COUNTIF('Point Totals by Grade-Gender'!A:A, 'Team Points Summary'!H640)</f>
        <v>1</v>
      </c>
      <c r="J640" s="16" t="str">
        <f t="shared" si="80"/>
        <v/>
      </c>
    </row>
    <row r="641" spans="1:11" s="16" customFormat="1" ht="15" x14ac:dyDescent="0.25">
      <c r="A641" s="41">
        <v>53</v>
      </c>
      <c r="B641" s="41" t="s">
        <v>331</v>
      </c>
      <c r="C641" s="41">
        <v>554</v>
      </c>
      <c r="D641" s="41">
        <v>168</v>
      </c>
      <c r="E641" s="41">
        <v>185</v>
      </c>
      <c r="F641" s="41">
        <v>201</v>
      </c>
      <c r="H641" s="16" t="str">
        <f t="shared" si="81"/>
        <v>Grade 5 Boys LaPerle B</v>
      </c>
      <c r="I641" s="16">
        <f>COUNTIF('Point Totals by Grade-Gender'!A:A, 'Team Points Summary'!H641)</f>
        <v>1</v>
      </c>
      <c r="J641" s="16" t="str">
        <f t="shared" si="80"/>
        <v/>
      </c>
    </row>
    <row r="642" spans="1:11" s="16" customFormat="1" ht="15" x14ac:dyDescent="0.25">
      <c r="A642" s="41">
        <v>54</v>
      </c>
      <c r="B642" s="41" t="s">
        <v>152</v>
      </c>
      <c r="C642" s="41">
        <v>555</v>
      </c>
      <c r="D642" s="41">
        <v>177</v>
      </c>
      <c r="E642" s="41">
        <v>183</v>
      </c>
      <c r="F642" s="41">
        <v>195</v>
      </c>
      <c r="H642" s="16" t="str">
        <f t="shared" si="81"/>
        <v>Grade 5 Boys Holyrood C</v>
      </c>
      <c r="I642" s="16">
        <f>COUNTIF('Point Totals by Grade-Gender'!A:A, 'Team Points Summary'!H642)</f>
        <v>1</v>
      </c>
      <c r="J642" s="16" t="str">
        <f t="shared" si="80"/>
        <v/>
      </c>
    </row>
    <row r="643" spans="1:11" s="16" customFormat="1" ht="15" x14ac:dyDescent="0.25">
      <c r="A643" s="41">
        <v>55</v>
      </c>
      <c r="B643" s="41" t="s">
        <v>232</v>
      </c>
      <c r="C643" s="41">
        <v>599</v>
      </c>
      <c r="D643" s="41">
        <v>186</v>
      </c>
      <c r="E643" s="41">
        <v>203</v>
      </c>
      <c r="F643" s="41">
        <v>210</v>
      </c>
      <c r="H643" s="16" t="str">
        <f t="shared" si="81"/>
        <v>Grade 5 Boys Aurora Charter F</v>
      </c>
      <c r="I643" s="16">
        <f>COUNTIF('Point Totals by Grade-Gender'!A:A, 'Team Points Summary'!H643)</f>
        <v>1</v>
      </c>
      <c r="J643" s="16" t="str">
        <f t="shared" si="80"/>
        <v/>
      </c>
    </row>
    <row r="644" spans="1:11" s="16" customFormat="1" x14ac:dyDescent="0.2">
      <c r="C644" s="21">
        <f>SUM(C589:C643)</f>
        <v>16455</v>
      </c>
      <c r="H644" s="1" t="s">
        <v>29</v>
      </c>
      <c r="I644" s="16">
        <f>COUNTIF('Point Totals by Grade-Gender'!A:A, 'Team Points Summary'!H644)</f>
        <v>1</v>
      </c>
      <c r="K644" s="21"/>
    </row>
    <row r="645" spans="1:11" s="16" customFormat="1" x14ac:dyDescent="0.2">
      <c r="H645" s="1"/>
      <c r="K645" s="21"/>
    </row>
    <row r="646" spans="1:11" s="16" customFormat="1" x14ac:dyDescent="0.2">
      <c r="A646" s="1" t="s">
        <v>427</v>
      </c>
      <c r="K646" s="21"/>
    </row>
    <row r="647" spans="1:11" s="16" customFormat="1" ht="15" x14ac:dyDescent="0.25">
      <c r="A647" s="38">
        <v>1</v>
      </c>
      <c r="B647" s="38" t="s">
        <v>66</v>
      </c>
      <c r="C647" s="38">
        <v>28</v>
      </c>
      <c r="D647" s="38">
        <v>6</v>
      </c>
      <c r="E647" s="38">
        <v>10</v>
      </c>
      <c r="F647" s="38">
        <v>12</v>
      </c>
      <c r="H647" s="16" t="str">
        <f>CONCATENATE("Grade 6 Girls ", B647)</f>
        <v>Grade 6 Girls Patricia Heights A</v>
      </c>
      <c r="I647" s="16">
        <f>COUNTIF('Point Totals by Grade-Gender'!A:A, 'Team Points Summary'!H647)</f>
        <v>1</v>
      </c>
      <c r="J647" s="16" t="str">
        <f t="shared" ref="J647:J650" si="84">IF(I647 = 0, "MISSING", "")</f>
        <v/>
      </c>
    </row>
    <row r="648" spans="1:11" s="16" customFormat="1" ht="15" x14ac:dyDescent="0.25">
      <c r="A648" s="38">
        <v>2</v>
      </c>
      <c r="B648" s="38" t="s">
        <v>49</v>
      </c>
      <c r="C648" s="38">
        <v>53</v>
      </c>
      <c r="D648" s="38">
        <v>13</v>
      </c>
      <c r="E648" s="38">
        <v>15</v>
      </c>
      <c r="F648" s="38">
        <v>25</v>
      </c>
      <c r="H648" s="16" t="str">
        <f>CONCATENATE("Grade 6 Girls ", B648)</f>
        <v>Grade 6 Girls Rio Terrace A</v>
      </c>
      <c r="I648" s="16">
        <f>COUNTIF('Point Totals by Grade-Gender'!A:A, 'Team Points Summary'!H648)</f>
        <v>1</v>
      </c>
      <c r="J648" s="16" t="str">
        <f t="shared" si="84"/>
        <v/>
      </c>
    </row>
    <row r="649" spans="1:11" s="16" customFormat="1" ht="15" x14ac:dyDescent="0.25">
      <c r="A649" s="38">
        <v>3</v>
      </c>
      <c r="B649" s="38" t="s">
        <v>53</v>
      </c>
      <c r="C649" s="38">
        <v>57</v>
      </c>
      <c r="D649" s="38">
        <v>2</v>
      </c>
      <c r="E649" s="38">
        <v>17</v>
      </c>
      <c r="F649" s="38">
        <v>38</v>
      </c>
      <c r="H649" s="16" t="str">
        <f>CONCATENATE("Grade 6 Girls ", B649)</f>
        <v>Grade 6 Girls Holyrood A</v>
      </c>
      <c r="I649" s="16">
        <f>COUNTIF('Point Totals by Grade-Gender'!A:A, 'Team Points Summary'!H649)</f>
        <v>1</v>
      </c>
      <c r="J649" s="16" t="str">
        <f t="shared" si="84"/>
        <v/>
      </c>
    </row>
    <row r="650" spans="1:11" s="16" customFormat="1" ht="15" x14ac:dyDescent="0.25">
      <c r="A650" s="38">
        <v>4</v>
      </c>
      <c r="B650" s="38" t="s">
        <v>73</v>
      </c>
      <c r="C650" s="38">
        <v>61</v>
      </c>
      <c r="D650" s="38">
        <v>4</v>
      </c>
      <c r="E650" s="38">
        <v>18</v>
      </c>
      <c r="F650" s="38">
        <v>39</v>
      </c>
      <c r="H650" s="16" t="str">
        <f t="shared" ref="H650" si="85">CONCATENATE("Grade 6 Girls ", B650)</f>
        <v>Grade 6 Girls Forest Heights A</v>
      </c>
      <c r="I650" s="16">
        <f>COUNTIF('Point Totals by Grade-Gender'!A:A, 'Team Points Summary'!H650)</f>
        <v>1</v>
      </c>
      <c r="J650" s="16" t="str">
        <f t="shared" si="84"/>
        <v/>
      </c>
    </row>
    <row r="651" spans="1:11" s="16" customFormat="1" ht="15" x14ac:dyDescent="0.25">
      <c r="A651" s="38">
        <v>5</v>
      </c>
      <c r="B651" s="38" t="s">
        <v>330</v>
      </c>
      <c r="C651" s="38">
        <v>85</v>
      </c>
      <c r="D651" s="38">
        <v>9</v>
      </c>
      <c r="E651" s="38">
        <v>28</v>
      </c>
      <c r="F651" s="38">
        <v>48</v>
      </c>
      <c r="H651" s="16" t="str">
        <f t="shared" ref="H651:H695" si="86">CONCATENATE("Grade 6 Girls ", B651)</f>
        <v>Grade 6 Girls LaPerle A</v>
      </c>
      <c r="I651" s="16">
        <f>COUNTIF('Point Totals by Grade-Gender'!A:A, 'Team Points Summary'!H651)</f>
        <v>1</v>
      </c>
      <c r="J651" s="16" t="str">
        <f t="shared" ref="J651:J695" si="87">IF(I651 = 0, "MISSING", "")</f>
        <v/>
      </c>
    </row>
    <row r="652" spans="1:11" s="16" customFormat="1" ht="15" x14ac:dyDescent="0.25">
      <c r="A652" s="38">
        <v>6</v>
      </c>
      <c r="B652" s="38" t="s">
        <v>78</v>
      </c>
      <c r="C652" s="38">
        <v>89</v>
      </c>
      <c r="D652" s="38">
        <v>11</v>
      </c>
      <c r="E652" s="38">
        <v>36</v>
      </c>
      <c r="F652" s="38">
        <v>42</v>
      </c>
      <c r="H652" s="16" t="str">
        <f t="shared" si="86"/>
        <v>Grade 6 Girls Laurier Heights A</v>
      </c>
      <c r="I652" s="16">
        <f>COUNTIF('Point Totals by Grade-Gender'!A:A, 'Team Points Summary'!H652)</f>
        <v>1</v>
      </c>
      <c r="J652" s="16" t="str">
        <f t="shared" si="87"/>
        <v/>
      </c>
    </row>
    <row r="653" spans="1:11" s="16" customFormat="1" ht="15" x14ac:dyDescent="0.25">
      <c r="A653" s="38">
        <v>7</v>
      </c>
      <c r="B653" s="38" t="s">
        <v>83</v>
      </c>
      <c r="C653" s="38">
        <v>93</v>
      </c>
      <c r="D653" s="38">
        <v>1</v>
      </c>
      <c r="E653" s="38">
        <v>30</v>
      </c>
      <c r="F653" s="38">
        <v>62</v>
      </c>
      <c r="H653" s="16" t="str">
        <f t="shared" si="86"/>
        <v>Grade 6 Girls Donnan A</v>
      </c>
      <c r="I653" s="16">
        <f>COUNTIF('Point Totals by Grade-Gender'!A:A, 'Team Points Summary'!H653)</f>
        <v>1</v>
      </c>
      <c r="J653" s="16" t="str">
        <f t="shared" si="87"/>
        <v/>
      </c>
    </row>
    <row r="654" spans="1:11" s="16" customFormat="1" ht="15" x14ac:dyDescent="0.25">
      <c r="A654" s="38">
        <v>8</v>
      </c>
      <c r="B654" s="38" t="s">
        <v>237</v>
      </c>
      <c r="C654" s="38">
        <v>104</v>
      </c>
      <c r="D654" s="38">
        <v>26</v>
      </c>
      <c r="E654" s="38">
        <v>37</v>
      </c>
      <c r="F654" s="38">
        <v>41</v>
      </c>
      <c r="H654" s="16" t="str">
        <f t="shared" si="86"/>
        <v>Grade 6 Girls George H. Luck A</v>
      </c>
      <c r="I654" s="16">
        <f>COUNTIF('Point Totals by Grade-Gender'!A:A, 'Team Points Summary'!H654)</f>
        <v>1</v>
      </c>
      <c r="J654" s="16" t="str">
        <f t="shared" si="87"/>
        <v/>
      </c>
    </row>
    <row r="655" spans="1:11" s="16" customFormat="1" ht="15" x14ac:dyDescent="0.25">
      <c r="A655" s="38">
        <v>9</v>
      </c>
      <c r="B655" s="38" t="s">
        <v>74</v>
      </c>
      <c r="C655" s="38">
        <v>113</v>
      </c>
      <c r="D655" s="38">
        <v>24</v>
      </c>
      <c r="E655" s="38">
        <v>44</v>
      </c>
      <c r="F655" s="38">
        <v>45</v>
      </c>
      <c r="H655" s="16" t="str">
        <f t="shared" si="86"/>
        <v>Grade 6 Girls Westbrook A</v>
      </c>
      <c r="I655" s="16">
        <f>COUNTIF('Point Totals by Grade-Gender'!A:A, 'Team Points Summary'!H655)</f>
        <v>1</v>
      </c>
      <c r="J655" s="16" t="str">
        <f t="shared" si="87"/>
        <v/>
      </c>
    </row>
    <row r="656" spans="1:11" s="16" customFormat="1" ht="15" x14ac:dyDescent="0.25">
      <c r="A656" s="38">
        <v>10</v>
      </c>
      <c r="B656" s="38" t="s">
        <v>51</v>
      </c>
      <c r="C656" s="38">
        <v>117</v>
      </c>
      <c r="D656" s="38">
        <v>33</v>
      </c>
      <c r="E656" s="38">
        <v>35</v>
      </c>
      <c r="F656" s="38">
        <v>49</v>
      </c>
      <c r="H656" s="16" t="str">
        <f t="shared" si="86"/>
        <v>Grade 6 Girls Brander Gardens A</v>
      </c>
      <c r="I656" s="16">
        <f>COUNTIF('Point Totals by Grade-Gender'!A:A, 'Team Points Summary'!H656)</f>
        <v>1</v>
      </c>
      <c r="J656" s="16" t="str">
        <f t="shared" si="87"/>
        <v/>
      </c>
    </row>
    <row r="657" spans="1:10" s="16" customFormat="1" ht="15" x14ac:dyDescent="0.25">
      <c r="A657" s="38">
        <v>11</v>
      </c>
      <c r="B657" s="38" t="s">
        <v>327</v>
      </c>
      <c r="C657" s="38">
        <v>120</v>
      </c>
      <c r="D657" s="38">
        <v>8</v>
      </c>
      <c r="E657" s="38">
        <v>54</v>
      </c>
      <c r="F657" s="38">
        <v>58</v>
      </c>
      <c r="H657" s="16" t="str">
        <f t="shared" si="86"/>
        <v>Grade 6 Girls Lynnwood A</v>
      </c>
      <c r="I657" s="16">
        <f>COUNTIF('Point Totals by Grade-Gender'!A:A, 'Team Points Summary'!H657)</f>
        <v>1</v>
      </c>
      <c r="J657" s="16" t="str">
        <f t="shared" si="87"/>
        <v/>
      </c>
    </row>
    <row r="658" spans="1:10" s="16" customFormat="1" ht="15" x14ac:dyDescent="0.25">
      <c r="A658" s="38">
        <v>12</v>
      </c>
      <c r="B658" s="38" t="s">
        <v>48</v>
      </c>
      <c r="C658" s="38">
        <v>145</v>
      </c>
      <c r="D658" s="38">
        <v>5</v>
      </c>
      <c r="E658" s="38">
        <v>69</v>
      </c>
      <c r="F658" s="38">
        <v>71</v>
      </c>
      <c r="H658" s="16" t="str">
        <f t="shared" si="86"/>
        <v>Grade 6 Girls Brookside A</v>
      </c>
      <c r="I658" s="16">
        <f>COUNTIF('Point Totals by Grade-Gender'!A:A, 'Team Points Summary'!H658)</f>
        <v>1</v>
      </c>
      <c r="J658" s="16" t="str">
        <f t="shared" si="87"/>
        <v/>
      </c>
    </row>
    <row r="659" spans="1:10" s="16" customFormat="1" ht="15" x14ac:dyDescent="0.25">
      <c r="A659" s="38">
        <v>13</v>
      </c>
      <c r="B659" s="38" t="s">
        <v>451</v>
      </c>
      <c r="C659" s="38">
        <v>147</v>
      </c>
      <c r="D659" s="38">
        <v>20</v>
      </c>
      <c r="E659" s="38">
        <v>34</v>
      </c>
      <c r="F659" s="38">
        <v>93</v>
      </c>
      <c r="H659" s="16" t="str">
        <f t="shared" si="86"/>
        <v>Grade 6 Girls Winterburn A</v>
      </c>
      <c r="I659" s="16">
        <f>COUNTIF('Point Totals by Grade-Gender'!A:A, 'Team Points Summary'!H659)</f>
        <v>1</v>
      </c>
      <c r="J659" s="16" t="str">
        <f t="shared" si="87"/>
        <v/>
      </c>
    </row>
    <row r="660" spans="1:10" s="16" customFormat="1" ht="15" x14ac:dyDescent="0.25">
      <c r="A660" s="38">
        <v>14</v>
      </c>
      <c r="B660" s="38" t="s">
        <v>61</v>
      </c>
      <c r="C660" s="38">
        <v>153</v>
      </c>
      <c r="D660" s="38">
        <v>3</v>
      </c>
      <c r="E660" s="38">
        <v>74</v>
      </c>
      <c r="F660" s="38">
        <v>76</v>
      </c>
      <c r="H660" s="16" t="str">
        <f t="shared" si="86"/>
        <v>Grade 6 Girls Earl Buxton A</v>
      </c>
      <c r="I660" s="16">
        <f>COUNTIF('Point Totals by Grade-Gender'!A:A, 'Team Points Summary'!H660)</f>
        <v>1</v>
      </c>
      <c r="J660" s="16" t="str">
        <f t="shared" si="87"/>
        <v/>
      </c>
    </row>
    <row r="661" spans="1:10" s="16" customFormat="1" ht="15" x14ac:dyDescent="0.25">
      <c r="A661" s="38">
        <v>15</v>
      </c>
      <c r="B661" s="38" t="s">
        <v>60</v>
      </c>
      <c r="C661" s="38">
        <v>161</v>
      </c>
      <c r="D661" s="38">
        <v>50</v>
      </c>
      <c r="E661" s="38">
        <v>51</v>
      </c>
      <c r="F661" s="38">
        <v>60</v>
      </c>
      <c r="H661" s="16" t="str">
        <f t="shared" si="86"/>
        <v>Grade 6 Girls Brander Gardens B</v>
      </c>
      <c r="I661" s="16">
        <f>COUNTIF('Point Totals by Grade-Gender'!A:A, 'Team Points Summary'!H661)</f>
        <v>1</v>
      </c>
      <c r="J661" s="16" t="str">
        <f t="shared" si="87"/>
        <v/>
      </c>
    </row>
    <row r="662" spans="1:10" s="16" customFormat="1" ht="15" x14ac:dyDescent="0.25">
      <c r="A662" s="38">
        <v>16</v>
      </c>
      <c r="B662" s="38" t="s">
        <v>317</v>
      </c>
      <c r="C662" s="38">
        <v>167</v>
      </c>
      <c r="D662" s="38">
        <v>22</v>
      </c>
      <c r="E662" s="38">
        <v>55</v>
      </c>
      <c r="F662" s="38">
        <v>90</v>
      </c>
      <c r="H662" s="16" t="str">
        <f t="shared" si="86"/>
        <v>Grade 6 Girls Crestwood A</v>
      </c>
      <c r="I662" s="16">
        <f>COUNTIF('Point Totals by Grade-Gender'!A:A, 'Team Points Summary'!H662)</f>
        <v>1</v>
      </c>
      <c r="J662" s="16" t="str">
        <f t="shared" si="87"/>
        <v/>
      </c>
    </row>
    <row r="663" spans="1:10" s="16" customFormat="1" ht="15" x14ac:dyDescent="0.25">
      <c r="A663" s="38">
        <v>17</v>
      </c>
      <c r="B663" s="38" t="s">
        <v>46</v>
      </c>
      <c r="C663" s="38">
        <v>184</v>
      </c>
      <c r="D663" s="38">
        <v>16</v>
      </c>
      <c r="E663" s="38">
        <v>40</v>
      </c>
      <c r="F663" s="38">
        <v>128</v>
      </c>
      <c r="H663" s="16" t="str">
        <f t="shared" si="86"/>
        <v>Grade 6 Girls George P. Nicholson A</v>
      </c>
      <c r="I663" s="16">
        <f>COUNTIF('Point Totals by Grade-Gender'!A:A, 'Team Points Summary'!H663)</f>
        <v>1</v>
      </c>
      <c r="J663" s="16" t="str">
        <f t="shared" si="87"/>
        <v/>
      </c>
    </row>
    <row r="664" spans="1:10" s="16" customFormat="1" ht="15" x14ac:dyDescent="0.25">
      <c r="A664" s="38">
        <v>18</v>
      </c>
      <c r="B664" s="38" t="s">
        <v>75</v>
      </c>
      <c r="C664" s="38">
        <v>202</v>
      </c>
      <c r="D664" s="38">
        <v>47</v>
      </c>
      <c r="E664" s="38">
        <v>57</v>
      </c>
      <c r="F664" s="38">
        <v>98</v>
      </c>
      <c r="H664" s="16" t="str">
        <f t="shared" si="86"/>
        <v>Grade 6 Girls Westbrook B</v>
      </c>
      <c r="I664" s="16">
        <f>COUNTIF('Point Totals by Grade-Gender'!A:A, 'Team Points Summary'!H664)</f>
        <v>1</v>
      </c>
      <c r="J664" s="16" t="str">
        <f t="shared" si="87"/>
        <v/>
      </c>
    </row>
    <row r="665" spans="1:10" s="16" customFormat="1" ht="15" x14ac:dyDescent="0.25">
      <c r="A665" s="38">
        <v>19</v>
      </c>
      <c r="B665" s="38" t="s">
        <v>210</v>
      </c>
      <c r="C665" s="38">
        <v>231</v>
      </c>
      <c r="D665" s="38">
        <v>21</v>
      </c>
      <c r="E665" s="38">
        <v>75</v>
      </c>
      <c r="F665" s="38">
        <v>135</v>
      </c>
      <c r="H665" s="16" t="str">
        <f t="shared" si="86"/>
        <v>Grade 6 Girls David Thomas King A</v>
      </c>
      <c r="I665" s="16">
        <f>COUNTIF('Point Totals by Grade-Gender'!A:A, 'Team Points Summary'!H665)</f>
        <v>1</v>
      </c>
      <c r="J665" s="16" t="str">
        <f t="shared" si="87"/>
        <v/>
      </c>
    </row>
    <row r="666" spans="1:10" s="16" customFormat="1" ht="15" x14ac:dyDescent="0.25">
      <c r="A666" s="38">
        <v>20</v>
      </c>
      <c r="B666" s="38" t="s">
        <v>331</v>
      </c>
      <c r="C666" s="38">
        <v>248</v>
      </c>
      <c r="D666" s="38">
        <v>53</v>
      </c>
      <c r="E666" s="38">
        <v>89</v>
      </c>
      <c r="F666" s="38">
        <v>106</v>
      </c>
      <c r="H666" s="16" t="str">
        <f t="shared" si="86"/>
        <v>Grade 6 Girls LaPerle B</v>
      </c>
      <c r="I666" s="16">
        <f>COUNTIF('Point Totals by Grade-Gender'!A:A, 'Team Points Summary'!H666)</f>
        <v>1</v>
      </c>
      <c r="J666" s="16" t="str">
        <f t="shared" si="87"/>
        <v/>
      </c>
    </row>
    <row r="667" spans="1:10" s="16" customFormat="1" ht="15" x14ac:dyDescent="0.25">
      <c r="A667" s="38">
        <v>21</v>
      </c>
      <c r="B667" s="38" t="s">
        <v>209</v>
      </c>
      <c r="C667" s="38">
        <v>249</v>
      </c>
      <c r="D667" s="38">
        <v>32</v>
      </c>
      <c r="E667" s="38">
        <v>108</v>
      </c>
      <c r="F667" s="38">
        <v>109</v>
      </c>
      <c r="H667" s="16" t="str">
        <f t="shared" si="86"/>
        <v>Grade 6 Girls Westglen A</v>
      </c>
      <c r="I667" s="16">
        <f>COUNTIF('Point Totals by Grade-Gender'!A:A, 'Team Points Summary'!H667)</f>
        <v>1</v>
      </c>
      <c r="J667" s="16" t="str">
        <f t="shared" si="87"/>
        <v/>
      </c>
    </row>
    <row r="668" spans="1:10" s="16" customFormat="1" ht="15" x14ac:dyDescent="0.25">
      <c r="A668" s="38">
        <v>22</v>
      </c>
      <c r="B668" s="38" t="s">
        <v>50</v>
      </c>
      <c r="C668" s="38">
        <v>264</v>
      </c>
      <c r="D668" s="38">
        <v>84</v>
      </c>
      <c r="E668" s="38">
        <v>85</v>
      </c>
      <c r="F668" s="38">
        <v>95</v>
      </c>
      <c r="H668" s="16" t="str">
        <f t="shared" si="86"/>
        <v>Grade 6 Girls Parkallen A</v>
      </c>
      <c r="I668" s="16">
        <f>COUNTIF('Point Totals by Grade-Gender'!A:A, 'Team Points Summary'!H668)</f>
        <v>1</v>
      </c>
      <c r="J668" s="16" t="str">
        <f t="shared" si="87"/>
        <v/>
      </c>
    </row>
    <row r="669" spans="1:10" s="16" customFormat="1" ht="15" x14ac:dyDescent="0.25">
      <c r="A669" s="38">
        <v>23</v>
      </c>
      <c r="B669" s="38" t="s">
        <v>96</v>
      </c>
      <c r="C669" s="38">
        <v>270</v>
      </c>
      <c r="D669" s="38">
        <v>72</v>
      </c>
      <c r="E669" s="38">
        <v>97</v>
      </c>
      <c r="F669" s="38">
        <v>101</v>
      </c>
      <c r="H669" s="16" t="str">
        <f t="shared" si="86"/>
        <v>Grade 6 Girls Brookside B</v>
      </c>
      <c r="I669" s="16">
        <f>COUNTIF('Point Totals by Grade-Gender'!A:A, 'Team Points Summary'!H669)</f>
        <v>1</v>
      </c>
      <c r="J669" s="16" t="str">
        <f t="shared" si="87"/>
        <v/>
      </c>
    </row>
    <row r="670" spans="1:10" s="16" customFormat="1" ht="15" x14ac:dyDescent="0.25">
      <c r="A670" s="38">
        <v>24</v>
      </c>
      <c r="B670" s="38" t="s">
        <v>47</v>
      </c>
      <c r="C670" s="38">
        <v>270</v>
      </c>
      <c r="D670" s="38">
        <v>73</v>
      </c>
      <c r="E670" s="38">
        <v>78</v>
      </c>
      <c r="F670" s="38">
        <v>119</v>
      </c>
      <c r="H670" s="16" t="str">
        <f t="shared" si="86"/>
        <v>Grade 6 Girls Windsor Park A</v>
      </c>
      <c r="I670" s="16">
        <f>COUNTIF('Point Totals by Grade-Gender'!A:A, 'Team Points Summary'!H670)</f>
        <v>1</v>
      </c>
      <c r="J670" s="16" t="str">
        <f t="shared" si="87"/>
        <v/>
      </c>
    </row>
    <row r="671" spans="1:10" s="16" customFormat="1" ht="15" x14ac:dyDescent="0.25">
      <c r="A671" s="38">
        <v>25</v>
      </c>
      <c r="B671" s="38" t="s">
        <v>238</v>
      </c>
      <c r="C671" s="38">
        <v>274</v>
      </c>
      <c r="D671" s="38">
        <v>65</v>
      </c>
      <c r="E671" s="38">
        <v>79</v>
      </c>
      <c r="F671" s="38">
        <v>130</v>
      </c>
      <c r="H671" s="16" t="str">
        <f t="shared" si="86"/>
        <v>Grade 6 Girls George H. Luck B</v>
      </c>
      <c r="I671" s="16">
        <f>COUNTIF('Point Totals by Grade-Gender'!A:A, 'Team Points Summary'!H671)</f>
        <v>1</v>
      </c>
      <c r="J671" s="16" t="str">
        <f t="shared" si="87"/>
        <v/>
      </c>
    </row>
    <row r="672" spans="1:10" s="16" customFormat="1" ht="15" x14ac:dyDescent="0.25">
      <c r="A672" s="38">
        <v>26</v>
      </c>
      <c r="B672" s="38" t="s">
        <v>452</v>
      </c>
      <c r="C672" s="38">
        <v>283</v>
      </c>
      <c r="D672" s="38">
        <v>87</v>
      </c>
      <c r="E672" s="38">
        <v>94</v>
      </c>
      <c r="F672" s="38">
        <v>102</v>
      </c>
      <c r="H672" s="16" t="str">
        <f t="shared" si="86"/>
        <v>Grade 6 Girls Roberta MacAdams A</v>
      </c>
      <c r="I672" s="16">
        <f>COUNTIF('Point Totals by Grade-Gender'!A:A, 'Team Points Summary'!H672)</f>
        <v>1</v>
      </c>
      <c r="J672" s="16" t="str">
        <f t="shared" si="87"/>
        <v/>
      </c>
    </row>
    <row r="673" spans="1:10" s="16" customFormat="1" ht="15" x14ac:dyDescent="0.25">
      <c r="A673" s="38">
        <v>27</v>
      </c>
      <c r="B673" s="38" t="s">
        <v>84</v>
      </c>
      <c r="C673" s="38">
        <v>294</v>
      </c>
      <c r="D673" s="38">
        <v>88</v>
      </c>
      <c r="E673" s="38">
        <v>91</v>
      </c>
      <c r="F673" s="38">
        <v>115</v>
      </c>
      <c r="H673" s="16" t="str">
        <f t="shared" si="86"/>
        <v>Grade 6 Girls Brander Gardens C</v>
      </c>
      <c r="I673" s="16">
        <f>COUNTIF('Point Totals by Grade-Gender'!A:A, 'Team Points Summary'!H673)</f>
        <v>1</v>
      </c>
      <c r="J673" s="16" t="str">
        <f t="shared" si="87"/>
        <v/>
      </c>
    </row>
    <row r="674" spans="1:10" s="16" customFormat="1" ht="15" x14ac:dyDescent="0.25">
      <c r="A674" s="38">
        <v>28</v>
      </c>
      <c r="B674" s="38" t="s">
        <v>45</v>
      </c>
      <c r="C674" s="38">
        <v>299</v>
      </c>
      <c r="D674" s="38">
        <v>67</v>
      </c>
      <c r="E674" s="38">
        <v>107</v>
      </c>
      <c r="F674" s="38">
        <v>125</v>
      </c>
      <c r="H674" s="16" t="str">
        <f t="shared" si="86"/>
        <v>Grade 6 Girls Michael A. Kostek A</v>
      </c>
      <c r="I674" s="16">
        <f>COUNTIF('Point Totals by Grade-Gender'!A:A, 'Team Points Summary'!H674)</f>
        <v>1</v>
      </c>
      <c r="J674" s="16" t="str">
        <f t="shared" si="87"/>
        <v/>
      </c>
    </row>
    <row r="675" spans="1:10" s="16" customFormat="1" ht="15" x14ac:dyDescent="0.25">
      <c r="A675" s="38">
        <v>29</v>
      </c>
      <c r="B675" s="38" t="s">
        <v>56</v>
      </c>
      <c r="C675" s="38">
        <v>304</v>
      </c>
      <c r="D675" s="38">
        <v>29</v>
      </c>
      <c r="E675" s="38">
        <v>118</v>
      </c>
      <c r="F675" s="38">
        <v>157</v>
      </c>
      <c r="H675" s="16" t="str">
        <f t="shared" si="86"/>
        <v>Grade 6 Girls Rio Terrace B</v>
      </c>
      <c r="I675" s="16">
        <f>COUNTIF('Point Totals by Grade-Gender'!A:A, 'Team Points Summary'!H675)</f>
        <v>1</v>
      </c>
      <c r="J675" s="16" t="str">
        <f t="shared" si="87"/>
        <v/>
      </c>
    </row>
    <row r="676" spans="1:10" s="16" customFormat="1" ht="15" x14ac:dyDescent="0.25">
      <c r="A676" s="38">
        <v>30</v>
      </c>
      <c r="B676" s="38" t="s">
        <v>67</v>
      </c>
      <c r="C676" s="38">
        <v>304</v>
      </c>
      <c r="D676" s="38">
        <v>92</v>
      </c>
      <c r="E676" s="38">
        <v>96</v>
      </c>
      <c r="F676" s="38">
        <v>116</v>
      </c>
      <c r="H676" s="16" t="str">
        <f t="shared" ref="H676:H686" si="88">CONCATENATE("Grade 6 Girls ", B676)</f>
        <v>Grade 6 Girls Centennial A</v>
      </c>
      <c r="I676" s="16">
        <f>COUNTIF('Point Totals by Grade-Gender'!A:A, 'Team Points Summary'!H676)</f>
        <v>1</v>
      </c>
      <c r="J676" s="16" t="str">
        <f t="shared" ref="J676:J686" si="89">IF(I676 = 0, "MISSING", "")</f>
        <v/>
      </c>
    </row>
    <row r="677" spans="1:10" s="16" customFormat="1" ht="15" x14ac:dyDescent="0.25">
      <c r="A677" s="38">
        <v>31</v>
      </c>
      <c r="B677" s="38" t="s">
        <v>65</v>
      </c>
      <c r="C677" s="38">
        <v>307</v>
      </c>
      <c r="D677" s="38">
        <v>99</v>
      </c>
      <c r="E677" s="38">
        <v>103</v>
      </c>
      <c r="F677" s="38">
        <v>105</v>
      </c>
      <c r="H677" s="16" t="str">
        <f t="shared" si="88"/>
        <v>Grade 6 Girls Earl Buxton B</v>
      </c>
      <c r="I677" s="16">
        <f>COUNTIF('Point Totals by Grade-Gender'!A:A, 'Team Points Summary'!H677)</f>
        <v>1</v>
      </c>
      <c r="J677" s="16" t="str">
        <f t="shared" si="89"/>
        <v/>
      </c>
    </row>
    <row r="678" spans="1:10" s="16" customFormat="1" ht="15" x14ac:dyDescent="0.25">
      <c r="A678" s="38">
        <v>32</v>
      </c>
      <c r="B678" s="38" t="s">
        <v>116</v>
      </c>
      <c r="C678" s="38">
        <v>310</v>
      </c>
      <c r="D678" s="38">
        <v>27</v>
      </c>
      <c r="E678" s="38">
        <v>136</v>
      </c>
      <c r="F678" s="38">
        <v>147</v>
      </c>
      <c r="H678" s="16" t="str">
        <f t="shared" si="88"/>
        <v>Grade 6 Girls King Edward A</v>
      </c>
      <c r="I678" s="16">
        <f>COUNTIF('Point Totals by Grade-Gender'!A:A, 'Team Points Summary'!H678)</f>
        <v>1</v>
      </c>
      <c r="J678" s="16" t="str">
        <f t="shared" si="89"/>
        <v/>
      </c>
    </row>
    <row r="679" spans="1:10" s="16" customFormat="1" ht="15" x14ac:dyDescent="0.25">
      <c r="A679" s="38">
        <v>33</v>
      </c>
      <c r="B679" s="38" t="s">
        <v>150</v>
      </c>
      <c r="C679" s="38">
        <v>339</v>
      </c>
      <c r="D679" s="38">
        <v>52</v>
      </c>
      <c r="E679" s="38">
        <v>143</v>
      </c>
      <c r="F679" s="38">
        <v>144</v>
      </c>
      <c r="H679" s="16" t="str">
        <f t="shared" si="88"/>
        <v>Grade 6 Girls Holyrood B</v>
      </c>
      <c r="I679" s="16">
        <f>COUNTIF('Point Totals by Grade-Gender'!A:A, 'Team Points Summary'!H679)</f>
        <v>1</v>
      </c>
      <c r="J679" s="16" t="str">
        <f t="shared" si="89"/>
        <v/>
      </c>
    </row>
    <row r="680" spans="1:10" s="16" customFormat="1" ht="15" x14ac:dyDescent="0.25">
      <c r="A680" s="38">
        <v>34</v>
      </c>
      <c r="B680" s="38" t="s">
        <v>222</v>
      </c>
      <c r="C680" s="38">
        <v>352</v>
      </c>
      <c r="D680" s="38">
        <v>66</v>
      </c>
      <c r="E680" s="38">
        <v>126</v>
      </c>
      <c r="F680" s="38">
        <v>160</v>
      </c>
      <c r="H680" s="16" t="str">
        <f t="shared" si="88"/>
        <v>Grade 6 Girls Aurora Charter A</v>
      </c>
      <c r="I680" s="16">
        <f>COUNTIF('Point Totals by Grade-Gender'!A:A, 'Team Points Summary'!H680)</f>
        <v>1</v>
      </c>
      <c r="J680" s="16" t="str">
        <f t="shared" si="89"/>
        <v/>
      </c>
    </row>
    <row r="681" spans="1:10" s="16" customFormat="1" ht="15" x14ac:dyDescent="0.25">
      <c r="A681" s="38">
        <v>35</v>
      </c>
      <c r="B681" s="38" t="s">
        <v>212</v>
      </c>
      <c r="C681" s="38">
        <v>367</v>
      </c>
      <c r="D681" s="38">
        <v>111</v>
      </c>
      <c r="E681" s="38">
        <v>127</v>
      </c>
      <c r="F681" s="38">
        <v>129</v>
      </c>
      <c r="H681" s="16" t="str">
        <f t="shared" si="88"/>
        <v>Grade 6 Girls Westglen B</v>
      </c>
      <c r="I681" s="16">
        <f>COUNTIF('Point Totals by Grade-Gender'!A:A, 'Team Points Summary'!H681)</f>
        <v>1</v>
      </c>
      <c r="J681" s="16" t="str">
        <f t="shared" si="89"/>
        <v/>
      </c>
    </row>
    <row r="682" spans="1:10" s="16" customFormat="1" ht="15" x14ac:dyDescent="0.25">
      <c r="A682" s="38">
        <v>36</v>
      </c>
      <c r="B682" s="38" t="s">
        <v>437</v>
      </c>
      <c r="C682" s="38">
        <v>393</v>
      </c>
      <c r="D682" s="38">
        <v>82</v>
      </c>
      <c r="E682" s="38">
        <v>155</v>
      </c>
      <c r="F682" s="38">
        <v>156</v>
      </c>
      <c r="H682" s="16" t="str">
        <f t="shared" si="88"/>
        <v>Grade 6 Girls Virginia Park A</v>
      </c>
      <c r="I682" s="16">
        <f>COUNTIF('Point Totals by Grade-Gender'!A:A, 'Team Points Summary'!H682)</f>
        <v>1</v>
      </c>
      <c r="J682" s="16" t="str">
        <f t="shared" si="89"/>
        <v/>
      </c>
    </row>
    <row r="683" spans="1:10" s="16" customFormat="1" ht="15" x14ac:dyDescent="0.25">
      <c r="A683" s="38">
        <v>37</v>
      </c>
      <c r="B683" s="38" t="s">
        <v>321</v>
      </c>
      <c r="C683" s="38">
        <v>402</v>
      </c>
      <c r="D683" s="38">
        <v>113</v>
      </c>
      <c r="E683" s="38">
        <v>141</v>
      </c>
      <c r="F683" s="38">
        <v>148</v>
      </c>
      <c r="H683" s="16" t="str">
        <f t="shared" si="88"/>
        <v>Grade 6 Girls Westbrook C</v>
      </c>
      <c r="I683" s="16">
        <f>COUNTIF('Point Totals by Grade-Gender'!A:A, 'Team Points Summary'!H683)</f>
        <v>1</v>
      </c>
      <c r="J683" s="16" t="str">
        <f t="shared" si="89"/>
        <v/>
      </c>
    </row>
    <row r="684" spans="1:10" s="16" customFormat="1" ht="15" x14ac:dyDescent="0.25">
      <c r="A684" s="38">
        <v>38</v>
      </c>
      <c r="B684" s="38" t="s">
        <v>233</v>
      </c>
      <c r="C684" s="38">
        <v>406</v>
      </c>
      <c r="D684" s="38">
        <v>104</v>
      </c>
      <c r="E684" s="38">
        <v>134</v>
      </c>
      <c r="F684" s="38">
        <v>168</v>
      </c>
      <c r="H684" s="16" t="str">
        <f t="shared" si="88"/>
        <v>Grade 6 Girls Homesteader A</v>
      </c>
      <c r="I684" s="16">
        <f>COUNTIF('Point Totals by Grade-Gender'!A:A, 'Team Points Summary'!H684)</f>
        <v>1</v>
      </c>
      <c r="J684" s="16" t="str">
        <f t="shared" si="89"/>
        <v/>
      </c>
    </row>
    <row r="685" spans="1:10" s="16" customFormat="1" ht="15" x14ac:dyDescent="0.25">
      <c r="A685" s="38">
        <v>39</v>
      </c>
      <c r="B685" s="38" t="s">
        <v>334</v>
      </c>
      <c r="C685" s="38">
        <v>406</v>
      </c>
      <c r="D685" s="38">
        <v>100</v>
      </c>
      <c r="E685" s="38">
        <v>152</v>
      </c>
      <c r="F685" s="38">
        <v>154</v>
      </c>
      <c r="H685" s="16" t="str">
        <f t="shared" si="88"/>
        <v>Grade 6 Girls Lynnwood B</v>
      </c>
      <c r="I685" s="16">
        <f>COUNTIF('Point Totals by Grade-Gender'!A:A, 'Team Points Summary'!H685)</f>
        <v>1</v>
      </c>
      <c r="J685" s="16" t="str">
        <f t="shared" si="89"/>
        <v/>
      </c>
    </row>
    <row r="686" spans="1:10" s="16" customFormat="1" ht="15" x14ac:dyDescent="0.25">
      <c r="A686" s="38">
        <v>40</v>
      </c>
      <c r="B686" s="38" t="s">
        <v>441</v>
      </c>
      <c r="C686" s="38">
        <v>412</v>
      </c>
      <c r="D686" s="38">
        <v>61</v>
      </c>
      <c r="E686" s="38">
        <v>175</v>
      </c>
      <c r="F686" s="38">
        <v>176</v>
      </c>
      <c r="H686" s="16" t="str">
        <f t="shared" si="88"/>
        <v>Grade 6 Girls Edmonton Christian West A</v>
      </c>
      <c r="I686" s="16">
        <f>COUNTIF('Point Totals by Grade-Gender'!A:A, 'Team Points Summary'!H686)</f>
        <v>1</v>
      </c>
      <c r="J686" s="16" t="str">
        <f t="shared" si="89"/>
        <v/>
      </c>
    </row>
    <row r="687" spans="1:10" s="16" customFormat="1" ht="15" x14ac:dyDescent="0.25">
      <c r="A687" s="38">
        <v>41</v>
      </c>
      <c r="B687" s="38" t="s">
        <v>59</v>
      </c>
      <c r="C687" s="38">
        <v>416</v>
      </c>
      <c r="D687" s="38">
        <v>121</v>
      </c>
      <c r="E687" s="38">
        <v>142</v>
      </c>
      <c r="F687" s="38">
        <v>153</v>
      </c>
      <c r="H687" s="16" t="str">
        <f t="shared" si="86"/>
        <v>Grade 6 Girls Parkallen B</v>
      </c>
      <c r="I687" s="16">
        <f>COUNTIF('Point Totals by Grade-Gender'!A:A, 'Team Points Summary'!H687)</f>
        <v>1</v>
      </c>
      <c r="J687" s="16" t="str">
        <f t="shared" si="87"/>
        <v/>
      </c>
    </row>
    <row r="688" spans="1:10" s="16" customFormat="1" ht="15" x14ac:dyDescent="0.25">
      <c r="A688" s="38">
        <v>42</v>
      </c>
      <c r="B688" s="38" t="s">
        <v>311</v>
      </c>
      <c r="C688" s="38">
        <v>437</v>
      </c>
      <c r="D688" s="38">
        <v>110</v>
      </c>
      <c r="E688" s="38">
        <v>163</v>
      </c>
      <c r="F688" s="38">
        <v>164</v>
      </c>
      <c r="H688" s="16" t="str">
        <f t="shared" si="86"/>
        <v>Grade 6 Girls Elmwood A</v>
      </c>
      <c r="I688" s="16">
        <f>COUNTIF('Point Totals by Grade-Gender'!A:A, 'Team Points Summary'!H688)</f>
        <v>1</v>
      </c>
      <c r="J688" s="16" t="str">
        <f t="shared" si="87"/>
        <v/>
      </c>
    </row>
    <row r="689" spans="1:11" s="16" customFormat="1" ht="15" x14ac:dyDescent="0.25">
      <c r="A689" s="38">
        <v>43</v>
      </c>
      <c r="B689" s="38" t="s">
        <v>52</v>
      </c>
      <c r="C689" s="38">
        <v>446</v>
      </c>
      <c r="D689" s="38">
        <v>138</v>
      </c>
      <c r="E689" s="38">
        <v>149</v>
      </c>
      <c r="F689" s="38">
        <v>159</v>
      </c>
      <c r="H689" s="16" t="str">
        <f t="shared" si="86"/>
        <v>Grade 6 Girls Windsor Park B</v>
      </c>
      <c r="I689" s="16">
        <f>COUNTIF('Point Totals by Grade-Gender'!A:A, 'Team Points Summary'!H689)</f>
        <v>1</v>
      </c>
      <c r="J689" s="16" t="str">
        <f t="shared" si="87"/>
        <v/>
      </c>
    </row>
    <row r="690" spans="1:11" s="16" customFormat="1" ht="15" x14ac:dyDescent="0.25">
      <c r="A690" s="38">
        <v>44</v>
      </c>
      <c r="B690" s="38" t="s">
        <v>332</v>
      </c>
      <c r="C690" s="38">
        <v>458</v>
      </c>
      <c r="D690" s="38">
        <v>112</v>
      </c>
      <c r="E690" s="38">
        <v>169</v>
      </c>
      <c r="F690" s="38">
        <v>177</v>
      </c>
      <c r="H690" s="16" t="str">
        <f t="shared" si="86"/>
        <v>Grade 6 Girls LaPerle C</v>
      </c>
      <c r="I690" s="16">
        <f>COUNTIF('Point Totals by Grade-Gender'!A:A, 'Team Points Summary'!H690)</f>
        <v>1</v>
      </c>
      <c r="J690" s="16" t="str">
        <f t="shared" si="87"/>
        <v/>
      </c>
    </row>
    <row r="691" spans="1:11" s="16" customFormat="1" ht="15" x14ac:dyDescent="0.25">
      <c r="A691" s="38">
        <v>45</v>
      </c>
      <c r="B691" s="38" t="s">
        <v>453</v>
      </c>
      <c r="C691" s="38">
        <v>465</v>
      </c>
      <c r="D691" s="38">
        <v>122</v>
      </c>
      <c r="E691" s="38">
        <v>151</v>
      </c>
      <c r="F691" s="38">
        <v>192</v>
      </c>
      <c r="H691" s="16" t="str">
        <f t="shared" si="86"/>
        <v>Grade 6 Girls Mee-Yah-Noh A</v>
      </c>
      <c r="I691" s="16">
        <f>COUNTIF('Point Totals by Grade-Gender'!A:A, 'Team Points Summary'!H691)</f>
        <v>1</v>
      </c>
      <c r="J691" s="16" t="str">
        <f t="shared" si="87"/>
        <v/>
      </c>
    </row>
    <row r="692" spans="1:11" s="16" customFormat="1" ht="15" x14ac:dyDescent="0.25">
      <c r="A692" s="38">
        <v>46</v>
      </c>
      <c r="B692" s="38" t="s">
        <v>215</v>
      </c>
      <c r="C692" s="38">
        <v>491</v>
      </c>
      <c r="D692" s="38">
        <v>137</v>
      </c>
      <c r="E692" s="38">
        <v>174</v>
      </c>
      <c r="F692" s="38">
        <v>180</v>
      </c>
      <c r="H692" s="16" t="str">
        <f t="shared" si="86"/>
        <v>Grade 6 Girls David Thomas King B</v>
      </c>
      <c r="I692" s="16">
        <f>COUNTIF('Point Totals by Grade-Gender'!A:A, 'Team Points Summary'!H692)</f>
        <v>1</v>
      </c>
      <c r="J692" s="16" t="str">
        <f t="shared" si="87"/>
        <v/>
      </c>
    </row>
    <row r="693" spans="1:11" s="16" customFormat="1" ht="15" x14ac:dyDescent="0.25">
      <c r="A693" s="38">
        <v>47</v>
      </c>
      <c r="B693" s="38" t="s">
        <v>322</v>
      </c>
      <c r="C693" s="38">
        <v>503</v>
      </c>
      <c r="D693" s="38">
        <v>165</v>
      </c>
      <c r="E693" s="38">
        <v>166</v>
      </c>
      <c r="F693" s="38">
        <v>172</v>
      </c>
      <c r="H693" s="16" t="str">
        <f t="shared" si="86"/>
        <v>Grade 6 Girls Westbrook D</v>
      </c>
      <c r="I693" s="16">
        <f>COUNTIF('Point Totals by Grade-Gender'!A:A, 'Team Points Summary'!H693)</f>
        <v>1</v>
      </c>
      <c r="J693" s="16" t="str">
        <f t="shared" si="87"/>
        <v/>
      </c>
    </row>
    <row r="694" spans="1:11" s="16" customFormat="1" ht="15" x14ac:dyDescent="0.25">
      <c r="A694" s="38">
        <v>48</v>
      </c>
      <c r="B694" s="38" t="s">
        <v>454</v>
      </c>
      <c r="C694" s="38">
        <v>513</v>
      </c>
      <c r="D694" s="38">
        <v>132</v>
      </c>
      <c r="E694" s="38">
        <v>190</v>
      </c>
      <c r="F694" s="38">
        <v>191</v>
      </c>
      <c r="H694" s="16" t="str">
        <f t="shared" si="86"/>
        <v>Grade 6 Girls Winterburn B</v>
      </c>
      <c r="I694" s="16">
        <f>COUNTIF('Point Totals by Grade-Gender'!A:A, 'Team Points Summary'!H694)</f>
        <v>1</v>
      </c>
      <c r="J694" s="16" t="str">
        <f t="shared" si="87"/>
        <v/>
      </c>
    </row>
    <row r="695" spans="1:11" s="16" customFormat="1" ht="15" x14ac:dyDescent="0.25">
      <c r="A695" s="38">
        <v>49</v>
      </c>
      <c r="B695" s="38" t="s">
        <v>223</v>
      </c>
      <c r="C695" s="38">
        <v>535</v>
      </c>
      <c r="D695" s="38">
        <v>162</v>
      </c>
      <c r="E695" s="38">
        <v>184</v>
      </c>
      <c r="F695" s="38">
        <v>189</v>
      </c>
      <c r="H695" s="16" t="str">
        <f t="shared" si="86"/>
        <v>Grade 6 Girls Aurora Charter B</v>
      </c>
      <c r="I695" s="16">
        <f>COUNTIF('Point Totals by Grade-Gender'!A:A, 'Team Points Summary'!H695)</f>
        <v>1</v>
      </c>
      <c r="J695" s="16" t="str">
        <f t="shared" si="87"/>
        <v/>
      </c>
    </row>
    <row r="696" spans="1:11" s="16" customFormat="1" x14ac:dyDescent="0.2">
      <c r="C696" s="21">
        <f>SUM(C647:C695)</f>
        <v>13327</v>
      </c>
      <c r="H696" s="1" t="s">
        <v>30</v>
      </c>
      <c r="I696" s="16">
        <f>COUNTIF('Point Totals by Grade-Gender'!A:A, 'Team Points Summary'!H696)</f>
        <v>1</v>
      </c>
      <c r="K696" s="21"/>
    </row>
    <row r="697" spans="1:11" s="16" customFormat="1" x14ac:dyDescent="0.2">
      <c r="H697" s="1"/>
      <c r="K697" s="21"/>
    </row>
    <row r="698" spans="1:11" s="16" customFormat="1" x14ac:dyDescent="0.2">
      <c r="A698" s="1" t="s">
        <v>428</v>
      </c>
      <c r="K698" s="21"/>
    </row>
    <row r="699" spans="1:11" s="16" customFormat="1" ht="15" x14ac:dyDescent="0.25">
      <c r="A699" s="39">
        <v>1</v>
      </c>
      <c r="B699" s="39" t="s">
        <v>45</v>
      </c>
      <c r="C699" s="39">
        <v>49</v>
      </c>
      <c r="D699" s="39">
        <v>7</v>
      </c>
      <c r="E699" s="39">
        <v>18</v>
      </c>
      <c r="F699" s="39">
        <v>24</v>
      </c>
      <c r="H699" s="16" t="str">
        <f t="shared" ref="H699:H703" si="90">CONCATENATE("Grade 6 Boys ", B699)</f>
        <v>Grade 6 Boys Michael A. Kostek A</v>
      </c>
      <c r="I699" s="16">
        <f>COUNTIF('Point Totals by Grade-Gender'!A:A, 'Team Points Summary'!H699)</f>
        <v>1</v>
      </c>
      <c r="J699" s="16" t="str">
        <f t="shared" ref="J699:J703" si="91">IF(I699 = 0, "MISSING", "")</f>
        <v/>
      </c>
    </row>
    <row r="700" spans="1:11" s="16" customFormat="1" ht="15" x14ac:dyDescent="0.25">
      <c r="A700" s="39">
        <v>2</v>
      </c>
      <c r="B700" s="39" t="s">
        <v>61</v>
      </c>
      <c r="C700" s="39">
        <v>50</v>
      </c>
      <c r="D700" s="39">
        <v>6</v>
      </c>
      <c r="E700" s="39">
        <v>9</v>
      </c>
      <c r="F700" s="39">
        <v>35</v>
      </c>
      <c r="H700" s="16" t="str">
        <f t="shared" si="90"/>
        <v>Grade 6 Boys Earl Buxton A</v>
      </c>
      <c r="I700" s="16">
        <f>COUNTIF('Point Totals by Grade-Gender'!A:A, 'Team Points Summary'!H700)</f>
        <v>1</v>
      </c>
      <c r="J700" s="16" t="str">
        <f t="shared" si="91"/>
        <v/>
      </c>
    </row>
    <row r="701" spans="1:11" s="16" customFormat="1" ht="15" x14ac:dyDescent="0.25">
      <c r="A701" s="39">
        <v>3</v>
      </c>
      <c r="B701" s="39" t="s">
        <v>66</v>
      </c>
      <c r="C701" s="39">
        <v>66</v>
      </c>
      <c r="D701" s="39">
        <v>16</v>
      </c>
      <c r="E701" s="39">
        <v>17</v>
      </c>
      <c r="F701" s="39">
        <v>33</v>
      </c>
      <c r="H701" s="16" t="str">
        <f t="shared" si="90"/>
        <v>Grade 6 Boys Patricia Heights A</v>
      </c>
      <c r="I701" s="16">
        <f>COUNTIF('Point Totals by Grade-Gender'!A:A, 'Team Points Summary'!H701)</f>
        <v>1</v>
      </c>
      <c r="J701" s="16" t="str">
        <f t="shared" si="91"/>
        <v/>
      </c>
    </row>
    <row r="702" spans="1:11" s="16" customFormat="1" ht="15" x14ac:dyDescent="0.25">
      <c r="A702" s="39">
        <v>4</v>
      </c>
      <c r="B702" s="39" t="s">
        <v>437</v>
      </c>
      <c r="C702" s="39">
        <v>67</v>
      </c>
      <c r="D702" s="39">
        <v>3</v>
      </c>
      <c r="E702" s="39">
        <v>4</v>
      </c>
      <c r="F702" s="39">
        <v>60</v>
      </c>
      <c r="H702" s="16" t="str">
        <f t="shared" si="90"/>
        <v>Grade 6 Boys Virginia Park A</v>
      </c>
      <c r="I702" s="16">
        <f>COUNTIF('Point Totals by Grade-Gender'!A:A, 'Team Points Summary'!H702)</f>
        <v>1</v>
      </c>
      <c r="J702" s="16" t="str">
        <f t="shared" si="91"/>
        <v/>
      </c>
    </row>
    <row r="703" spans="1:11" s="16" customFormat="1" ht="15" x14ac:dyDescent="0.25">
      <c r="A703" s="39">
        <v>5</v>
      </c>
      <c r="B703" s="39" t="s">
        <v>51</v>
      </c>
      <c r="C703" s="39">
        <v>83</v>
      </c>
      <c r="D703" s="39">
        <v>5</v>
      </c>
      <c r="E703" s="39">
        <v>36</v>
      </c>
      <c r="F703" s="39">
        <v>42</v>
      </c>
      <c r="H703" s="16" t="str">
        <f t="shared" si="90"/>
        <v>Grade 6 Boys Brander Gardens A</v>
      </c>
      <c r="I703" s="16">
        <f>COUNTIF('Point Totals by Grade-Gender'!A:A, 'Team Points Summary'!H703)</f>
        <v>1</v>
      </c>
      <c r="J703" s="16" t="str">
        <f t="shared" si="91"/>
        <v/>
      </c>
    </row>
    <row r="704" spans="1:11" s="16" customFormat="1" ht="15" x14ac:dyDescent="0.25">
      <c r="A704" s="39">
        <v>6</v>
      </c>
      <c r="B704" s="39" t="s">
        <v>227</v>
      </c>
      <c r="C704" s="39">
        <v>91</v>
      </c>
      <c r="D704" s="39">
        <v>12</v>
      </c>
      <c r="E704" s="39">
        <v>29</v>
      </c>
      <c r="F704" s="39">
        <v>50</v>
      </c>
      <c r="H704" s="16" t="str">
        <f t="shared" ref="H704:H745" si="92">CONCATENATE("Grade 6 Boys ", B704)</f>
        <v>Grade 6 Boys Johnny Bright A</v>
      </c>
      <c r="I704" s="16">
        <f>COUNTIF('Point Totals by Grade-Gender'!A:A, 'Team Points Summary'!H704)</f>
        <v>1</v>
      </c>
      <c r="J704" s="16" t="str">
        <f t="shared" ref="J704:J745" si="93">IF(I704 = 0, "MISSING", "")</f>
        <v/>
      </c>
    </row>
    <row r="705" spans="1:10" s="16" customFormat="1" ht="15" x14ac:dyDescent="0.25">
      <c r="A705" s="39">
        <v>7</v>
      </c>
      <c r="B705" s="39" t="s">
        <v>78</v>
      </c>
      <c r="C705" s="39">
        <v>91</v>
      </c>
      <c r="D705" s="39">
        <v>23</v>
      </c>
      <c r="E705" s="39">
        <v>30</v>
      </c>
      <c r="F705" s="39">
        <v>38</v>
      </c>
      <c r="H705" s="16" t="str">
        <f t="shared" si="92"/>
        <v>Grade 6 Boys Laurier Heights A</v>
      </c>
      <c r="I705" s="16">
        <f>COUNTIF('Point Totals by Grade-Gender'!A:A, 'Team Points Summary'!H705)</f>
        <v>1</v>
      </c>
      <c r="J705" s="16" t="str">
        <f t="shared" si="93"/>
        <v/>
      </c>
    </row>
    <row r="706" spans="1:10" s="16" customFormat="1" ht="15" x14ac:dyDescent="0.25">
      <c r="A706" s="39">
        <v>8</v>
      </c>
      <c r="B706" s="39" t="s">
        <v>452</v>
      </c>
      <c r="C706" s="39">
        <v>120</v>
      </c>
      <c r="D706" s="39">
        <v>10</v>
      </c>
      <c r="E706" s="39">
        <v>32</v>
      </c>
      <c r="F706" s="39">
        <v>78</v>
      </c>
      <c r="H706" s="16" t="str">
        <f t="shared" si="92"/>
        <v>Grade 6 Boys Roberta MacAdams A</v>
      </c>
      <c r="I706" s="16">
        <f>COUNTIF('Point Totals by Grade-Gender'!A:A, 'Team Points Summary'!H706)</f>
        <v>1</v>
      </c>
      <c r="J706" s="16" t="str">
        <f t="shared" si="93"/>
        <v/>
      </c>
    </row>
    <row r="707" spans="1:10" s="16" customFormat="1" ht="15" x14ac:dyDescent="0.25">
      <c r="A707" s="39">
        <v>9</v>
      </c>
      <c r="B707" s="39" t="s">
        <v>67</v>
      </c>
      <c r="C707" s="39">
        <v>127</v>
      </c>
      <c r="D707" s="39">
        <v>19</v>
      </c>
      <c r="E707" s="39">
        <v>28</v>
      </c>
      <c r="F707" s="39">
        <v>80</v>
      </c>
      <c r="H707" s="16" t="str">
        <f t="shared" si="92"/>
        <v>Grade 6 Boys Centennial A</v>
      </c>
      <c r="I707" s="16">
        <f>COUNTIF('Point Totals by Grade-Gender'!A:A, 'Team Points Summary'!H707)</f>
        <v>1</v>
      </c>
      <c r="J707" s="16" t="str">
        <f t="shared" si="93"/>
        <v/>
      </c>
    </row>
    <row r="708" spans="1:10" s="16" customFormat="1" ht="15" x14ac:dyDescent="0.25">
      <c r="A708" s="39">
        <v>10</v>
      </c>
      <c r="B708" s="39" t="s">
        <v>48</v>
      </c>
      <c r="C708" s="39">
        <v>129</v>
      </c>
      <c r="D708" s="39">
        <v>11</v>
      </c>
      <c r="E708" s="39">
        <v>22</v>
      </c>
      <c r="F708" s="39">
        <v>96</v>
      </c>
      <c r="H708" s="16" t="str">
        <f t="shared" si="92"/>
        <v>Grade 6 Boys Brookside A</v>
      </c>
      <c r="I708" s="16">
        <f>COUNTIF('Point Totals by Grade-Gender'!A:A, 'Team Points Summary'!H708)</f>
        <v>1</v>
      </c>
      <c r="J708" s="16" t="str">
        <f t="shared" si="93"/>
        <v/>
      </c>
    </row>
    <row r="709" spans="1:10" s="16" customFormat="1" ht="15" x14ac:dyDescent="0.25">
      <c r="A709" s="39">
        <v>11</v>
      </c>
      <c r="B709" s="39" t="s">
        <v>97</v>
      </c>
      <c r="C709" s="39">
        <v>130</v>
      </c>
      <c r="D709" s="39">
        <v>27</v>
      </c>
      <c r="E709" s="39">
        <v>47</v>
      </c>
      <c r="F709" s="39">
        <v>56</v>
      </c>
      <c r="H709" s="16" t="str">
        <f t="shared" si="92"/>
        <v>Grade 6 Boys Mill Creek A</v>
      </c>
      <c r="I709" s="16">
        <f>COUNTIF('Point Totals by Grade-Gender'!A:A, 'Team Points Summary'!H709)</f>
        <v>1</v>
      </c>
      <c r="J709" s="16" t="str">
        <f t="shared" si="93"/>
        <v/>
      </c>
    </row>
    <row r="710" spans="1:10" s="16" customFormat="1" ht="15" x14ac:dyDescent="0.25">
      <c r="A710" s="39">
        <v>12</v>
      </c>
      <c r="B710" s="39" t="s">
        <v>47</v>
      </c>
      <c r="C710" s="39">
        <v>141</v>
      </c>
      <c r="D710" s="39">
        <v>40</v>
      </c>
      <c r="E710" s="39">
        <v>46</v>
      </c>
      <c r="F710" s="39">
        <v>55</v>
      </c>
      <c r="H710" s="16" t="str">
        <f t="shared" si="92"/>
        <v>Grade 6 Boys Windsor Park A</v>
      </c>
      <c r="I710" s="16">
        <f>COUNTIF('Point Totals by Grade-Gender'!A:A, 'Team Points Summary'!H710)</f>
        <v>1</v>
      </c>
      <c r="J710" s="16" t="str">
        <f t="shared" si="93"/>
        <v/>
      </c>
    </row>
    <row r="711" spans="1:10" s="16" customFormat="1" ht="15" x14ac:dyDescent="0.25">
      <c r="A711" s="39">
        <v>13</v>
      </c>
      <c r="B711" s="39" t="s">
        <v>311</v>
      </c>
      <c r="C711" s="39">
        <v>151</v>
      </c>
      <c r="D711" s="39">
        <v>15</v>
      </c>
      <c r="E711" s="39">
        <v>53</v>
      </c>
      <c r="F711" s="39">
        <v>83</v>
      </c>
      <c r="H711" s="16" t="str">
        <f t="shared" si="92"/>
        <v>Grade 6 Boys Elmwood A</v>
      </c>
      <c r="I711" s="16">
        <f>COUNTIF('Point Totals by Grade-Gender'!A:A, 'Team Points Summary'!H711)</f>
        <v>1</v>
      </c>
      <c r="J711" s="16" t="str">
        <f t="shared" si="93"/>
        <v/>
      </c>
    </row>
    <row r="712" spans="1:10" s="16" customFormat="1" ht="15" x14ac:dyDescent="0.25">
      <c r="A712" s="39">
        <v>14</v>
      </c>
      <c r="B712" s="39" t="s">
        <v>65</v>
      </c>
      <c r="C712" s="39">
        <v>159</v>
      </c>
      <c r="D712" s="39">
        <v>48</v>
      </c>
      <c r="E712" s="39">
        <v>54</v>
      </c>
      <c r="F712" s="39">
        <v>57</v>
      </c>
      <c r="H712" s="16" t="str">
        <f t="shared" si="92"/>
        <v>Grade 6 Boys Earl Buxton B</v>
      </c>
      <c r="I712" s="16">
        <f>COUNTIF('Point Totals by Grade-Gender'!A:A, 'Team Points Summary'!H712)</f>
        <v>1</v>
      </c>
      <c r="J712" s="16" t="str">
        <f t="shared" si="93"/>
        <v/>
      </c>
    </row>
    <row r="713" spans="1:10" s="16" customFormat="1" ht="15" x14ac:dyDescent="0.25">
      <c r="A713" s="39">
        <v>15</v>
      </c>
      <c r="B713" s="39" t="s">
        <v>330</v>
      </c>
      <c r="C713" s="39">
        <v>166</v>
      </c>
      <c r="D713" s="39">
        <v>45</v>
      </c>
      <c r="E713" s="39">
        <v>51</v>
      </c>
      <c r="F713" s="39">
        <v>70</v>
      </c>
      <c r="H713" s="16" t="str">
        <f t="shared" si="92"/>
        <v>Grade 6 Boys LaPerle A</v>
      </c>
      <c r="I713" s="16">
        <f>COUNTIF('Point Totals by Grade-Gender'!A:A, 'Team Points Summary'!H713)</f>
        <v>1</v>
      </c>
      <c r="J713" s="16" t="str">
        <f t="shared" si="93"/>
        <v/>
      </c>
    </row>
    <row r="714" spans="1:10" s="16" customFormat="1" ht="15" x14ac:dyDescent="0.25">
      <c r="A714" s="39">
        <v>16</v>
      </c>
      <c r="B714" s="39" t="s">
        <v>151</v>
      </c>
      <c r="C714" s="39">
        <v>172</v>
      </c>
      <c r="D714" s="39">
        <v>37</v>
      </c>
      <c r="E714" s="39">
        <v>67</v>
      </c>
      <c r="F714" s="39">
        <v>68</v>
      </c>
      <c r="H714" s="16" t="str">
        <f t="shared" si="92"/>
        <v>Grade 6 Boys Patricia Heights B</v>
      </c>
      <c r="I714" s="16">
        <f>COUNTIF('Point Totals by Grade-Gender'!A:A, 'Team Points Summary'!H714)</f>
        <v>1</v>
      </c>
      <c r="J714" s="16" t="str">
        <f t="shared" si="93"/>
        <v/>
      </c>
    </row>
    <row r="715" spans="1:10" s="16" customFormat="1" ht="15" x14ac:dyDescent="0.25">
      <c r="A715" s="39">
        <v>17</v>
      </c>
      <c r="B715" s="39" t="s">
        <v>79</v>
      </c>
      <c r="C715" s="39">
        <v>203</v>
      </c>
      <c r="D715" s="39">
        <v>63</v>
      </c>
      <c r="E715" s="39">
        <v>69</v>
      </c>
      <c r="F715" s="39">
        <v>71</v>
      </c>
      <c r="H715" s="16" t="str">
        <f t="shared" si="92"/>
        <v>Grade 6 Boys Laurier Heights B</v>
      </c>
      <c r="I715" s="16">
        <f>COUNTIF('Point Totals by Grade-Gender'!A:A, 'Team Points Summary'!H715)</f>
        <v>1</v>
      </c>
      <c r="J715" s="16" t="str">
        <f t="shared" si="93"/>
        <v/>
      </c>
    </row>
    <row r="716" spans="1:10" s="16" customFormat="1" ht="15" x14ac:dyDescent="0.25">
      <c r="A716" s="39">
        <v>18</v>
      </c>
      <c r="B716" s="39" t="s">
        <v>46</v>
      </c>
      <c r="C716" s="39">
        <v>211</v>
      </c>
      <c r="D716" s="39">
        <v>21</v>
      </c>
      <c r="E716" s="39">
        <v>31</v>
      </c>
      <c r="F716" s="39">
        <v>159</v>
      </c>
      <c r="H716" s="16" t="str">
        <f t="shared" si="92"/>
        <v>Grade 6 Boys George P. Nicholson A</v>
      </c>
      <c r="I716" s="16">
        <f>COUNTIF('Point Totals by Grade-Gender'!A:A, 'Team Points Summary'!H716)</f>
        <v>1</v>
      </c>
      <c r="J716" s="16" t="str">
        <f t="shared" si="93"/>
        <v/>
      </c>
    </row>
    <row r="717" spans="1:10" s="16" customFormat="1" ht="15" x14ac:dyDescent="0.25">
      <c r="A717" s="39">
        <v>19</v>
      </c>
      <c r="B717" s="39" t="s">
        <v>49</v>
      </c>
      <c r="C717" s="39">
        <v>233</v>
      </c>
      <c r="D717" s="39">
        <v>14</v>
      </c>
      <c r="E717" s="39">
        <v>75</v>
      </c>
      <c r="F717" s="39">
        <v>144</v>
      </c>
      <c r="H717" s="16" t="str">
        <f t="shared" si="92"/>
        <v>Grade 6 Boys Rio Terrace A</v>
      </c>
      <c r="I717" s="16">
        <f>COUNTIF('Point Totals by Grade-Gender'!A:A, 'Team Points Summary'!H717)</f>
        <v>1</v>
      </c>
      <c r="J717" s="16" t="str">
        <f t="shared" si="93"/>
        <v/>
      </c>
    </row>
    <row r="718" spans="1:10" s="16" customFormat="1" ht="15" x14ac:dyDescent="0.25">
      <c r="A718" s="39">
        <v>20</v>
      </c>
      <c r="B718" s="39" t="s">
        <v>328</v>
      </c>
      <c r="C718" s="39">
        <v>234</v>
      </c>
      <c r="D718" s="39">
        <v>52</v>
      </c>
      <c r="E718" s="39">
        <v>61</v>
      </c>
      <c r="F718" s="39">
        <v>121</v>
      </c>
      <c r="H718" s="16" t="str">
        <f t="shared" si="92"/>
        <v>Grade 6 Boys MAC Islamic A</v>
      </c>
      <c r="I718" s="16">
        <f>COUNTIF('Point Totals by Grade-Gender'!A:A, 'Team Points Summary'!H718)</f>
        <v>1</v>
      </c>
      <c r="J718" s="16" t="str">
        <f t="shared" si="93"/>
        <v/>
      </c>
    </row>
    <row r="719" spans="1:10" s="16" customFormat="1" ht="15" x14ac:dyDescent="0.25">
      <c r="A719" s="39">
        <v>21</v>
      </c>
      <c r="B719" s="39" t="s">
        <v>154</v>
      </c>
      <c r="C719" s="39">
        <v>247</v>
      </c>
      <c r="D719" s="39">
        <v>73</v>
      </c>
      <c r="E719" s="39">
        <v>76</v>
      </c>
      <c r="F719" s="39">
        <v>98</v>
      </c>
      <c r="H719" s="16" t="str">
        <f t="shared" si="92"/>
        <v>Grade 6 Boys Patricia Heights C</v>
      </c>
      <c r="I719" s="16">
        <f>COUNTIF('Point Totals by Grade-Gender'!A:A, 'Team Points Summary'!H719)</f>
        <v>1</v>
      </c>
      <c r="J719" s="16" t="str">
        <f t="shared" si="93"/>
        <v/>
      </c>
    </row>
    <row r="720" spans="1:10" s="16" customFormat="1" ht="15" x14ac:dyDescent="0.25">
      <c r="A720" s="39">
        <v>22</v>
      </c>
      <c r="B720" s="39" t="s">
        <v>70</v>
      </c>
      <c r="C720" s="39">
        <v>251</v>
      </c>
      <c r="D720" s="39">
        <v>58</v>
      </c>
      <c r="E720" s="39">
        <v>66</v>
      </c>
      <c r="F720" s="39">
        <v>127</v>
      </c>
      <c r="H720" s="16" t="str">
        <f t="shared" si="92"/>
        <v>Grade 6 Boys Earl Buxton C</v>
      </c>
      <c r="I720" s="16">
        <f>COUNTIF('Point Totals by Grade-Gender'!A:A, 'Team Points Summary'!H720)</f>
        <v>1</v>
      </c>
      <c r="J720" s="16" t="str">
        <f t="shared" si="93"/>
        <v/>
      </c>
    </row>
    <row r="721" spans="1:10" s="16" customFormat="1" ht="15" x14ac:dyDescent="0.25">
      <c r="A721" s="39">
        <v>23</v>
      </c>
      <c r="B721" s="39" t="s">
        <v>222</v>
      </c>
      <c r="C721" s="39">
        <v>251</v>
      </c>
      <c r="D721" s="39">
        <v>8</v>
      </c>
      <c r="E721" s="39">
        <v>101</v>
      </c>
      <c r="F721" s="39">
        <v>142</v>
      </c>
      <c r="H721" s="16" t="str">
        <f t="shared" si="92"/>
        <v>Grade 6 Boys Aurora Charter A</v>
      </c>
      <c r="I721" s="16">
        <f>COUNTIF('Point Totals by Grade-Gender'!A:A, 'Team Points Summary'!H721)</f>
        <v>1</v>
      </c>
      <c r="J721" s="16" t="str">
        <f t="shared" si="93"/>
        <v/>
      </c>
    </row>
    <row r="722" spans="1:10" s="16" customFormat="1" ht="15" x14ac:dyDescent="0.25">
      <c r="A722" s="39">
        <v>24</v>
      </c>
      <c r="B722" s="39" t="s">
        <v>209</v>
      </c>
      <c r="C722" s="39">
        <v>254</v>
      </c>
      <c r="D722" s="39">
        <v>43</v>
      </c>
      <c r="E722" s="39">
        <v>103</v>
      </c>
      <c r="F722" s="39">
        <v>108</v>
      </c>
      <c r="H722" s="16" t="str">
        <f t="shared" si="92"/>
        <v>Grade 6 Boys Westglen A</v>
      </c>
      <c r="I722" s="16">
        <f>COUNTIF('Point Totals by Grade-Gender'!A:A, 'Team Points Summary'!H722)</f>
        <v>1</v>
      </c>
      <c r="J722" s="16" t="str">
        <f t="shared" si="93"/>
        <v/>
      </c>
    </row>
    <row r="723" spans="1:10" s="16" customFormat="1" ht="15" x14ac:dyDescent="0.25">
      <c r="A723" s="39">
        <v>25</v>
      </c>
      <c r="B723" s="39" t="s">
        <v>155</v>
      </c>
      <c r="C723" s="39">
        <v>269</v>
      </c>
      <c r="D723" s="39">
        <v>74</v>
      </c>
      <c r="E723" s="39">
        <v>82</v>
      </c>
      <c r="F723" s="39">
        <v>113</v>
      </c>
      <c r="H723" s="16" t="str">
        <f t="shared" si="92"/>
        <v>Grade 6 Boys Laurier Heights C</v>
      </c>
      <c r="I723" s="16">
        <f>COUNTIF('Point Totals by Grade-Gender'!A:A, 'Team Points Summary'!H723)</f>
        <v>1</v>
      </c>
      <c r="J723" s="16" t="str">
        <f t="shared" si="93"/>
        <v/>
      </c>
    </row>
    <row r="724" spans="1:10" s="16" customFormat="1" ht="15" x14ac:dyDescent="0.25">
      <c r="A724" s="39">
        <v>26</v>
      </c>
      <c r="B724" s="39" t="s">
        <v>451</v>
      </c>
      <c r="C724" s="39">
        <v>271</v>
      </c>
      <c r="D724" s="39">
        <v>62</v>
      </c>
      <c r="E724" s="39">
        <v>64</v>
      </c>
      <c r="F724" s="39">
        <v>145</v>
      </c>
      <c r="H724" s="16" t="str">
        <f t="shared" si="92"/>
        <v>Grade 6 Boys Winterburn A</v>
      </c>
      <c r="I724" s="16">
        <f>COUNTIF('Point Totals by Grade-Gender'!A:A, 'Team Points Summary'!H724)</f>
        <v>1</v>
      </c>
      <c r="J724" s="16" t="str">
        <f t="shared" si="93"/>
        <v/>
      </c>
    </row>
    <row r="725" spans="1:10" s="16" customFormat="1" ht="15" x14ac:dyDescent="0.25">
      <c r="A725" s="39">
        <v>27</v>
      </c>
      <c r="B725" s="39" t="s">
        <v>233</v>
      </c>
      <c r="C725" s="39">
        <v>278</v>
      </c>
      <c r="D725" s="39">
        <v>59</v>
      </c>
      <c r="E725" s="39">
        <v>102</v>
      </c>
      <c r="F725" s="39">
        <v>117</v>
      </c>
      <c r="H725" s="16" t="str">
        <f t="shared" si="92"/>
        <v>Grade 6 Boys Homesteader A</v>
      </c>
      <c r="I725" s="16">
        <f>COUNTIF('Point Totals by Grade-Gender'!A:A, 'Team Points Summary'!H725)</f>
        <v>1</v>
      </c>
      <c r="J725" s="16" t="str">
        <f t="shared" si="93"/>
        <v/>
      </c>
    </row>
    <row r="726" spans="1:10" s="16" customFormat="1" ht="15" x14ac:dyDescent="0.25">
      <c r="A726" s="39">
        <v>28</v>
      </c>
      <c r="B726" s="39" t="s">
        <v>98</v>
      </c>
      <c r="C726" s="39">
        <v>285</v>
      </c>
      <c r="D726" s="39">
        <v>72</v>
      </c>
      <c r="E726" s="39">
        <v>77</v>
      </c>
      <c r="F726" s="39">
        <v>136</v>
      </c>
      <c r="H726" s="16" t="str">
        <f t="shared" si="92"/>
        <v>Grade 6 Boys Mill Creek B</v>
      </c>
      <c r="I726" s="16">
        <f>COUNTIF('Point Totals by Grade-Gender'!A:A, 'Team Points Summary'!H726)</f>
        <v>1</v>
      </c>
      <c r="J726" s="16" t="str">
        <f t="shared" si="93"/>
        <v/>
      </c>
    </row>
    <row r="727" spans="1:10" s="16" customFormat="1" ht="15" x14ac:dyDescent="0.25">
      <c r="A727" s="39">
        <v>29</v>
      </c>
      <c r="B727" s="39" t="s">
        <v>60</v>
      </c>
      <c r="C727" s="39">
        <v>285</v>
      </c>
      <c r="D727" s="39">
        <v>81</v>
      </c>
      <c r="E727" s="39">
        <v>99</v>
      </c>
      <c r="F727" s="39">
        <v>105</v>
      </c>
      <c r="H727" s="16" t="str">
        <f t="shared" si="92"/>
        <v>Grade 6 Boys Brander Gardens B</v>
      </c>
      <c r="I727" s="16">
        <f>COUNTIF('Point Totals by Grade-Gender'!A:A, 'Team Points Summary'!H727)</f>
        <v>1</v>
      </c>
      <c r="J727" s="16" t="str">
        <f t="shared" si="93"/>
        <v/>
      </c>
    </row>
    <row r="728" spans="1:10" s="16" customFormat="1" ht="15" x14ac:dyDescent="0.25">
      <c r="A728" s="39">
        <v>30</v>
      </c>
      <c r="B728" s="39" t="s">
        <v>440</v>
      </c>
      <c r="C728" s="39">
        <v>288</v>
      </c>
      <c r="D728" s="39">
        <v>79</v>
      </c>
      <c r="E728" s="39">
        <v>94</v>
      </c>
      <c r="F728" s="39">
        <v>115</v>
      </c>
      <c r="H728" s="16" t="str">
        <f t="shared" ref="H728:H738" si="94">CONCATENATE("Grade 6 Boys ", B728)</f>
        <v>Grade 6 Boys Kameyosek A</v>
      </c>
      <c r="I728" s="16">
        <f>COUNTIF('Point Totals by Grade-Gender'!A:A, 'Team Points Summary'!H728)</f>
        <v>1</v>
      </c>
      <c r="J728" s="16" t="str">
        <f t="shared" ref="J728:J738" si="95">IF(I728 = 0, "MISSING", "")</f>
        <v/>
      </c>
    </row>
    <row r="729" spans="1:10" s="16" customFormat="1" ht="15" x14ac:dyDescent="0.25">
      <c r="A729" s="39">
        <v>31</v>
      </c>
      <c r="B729" s="39" t="s">
        <v>438</v>
      </c>
      <c r="C729" s="39">
        <v>297</v>
      </c>
      <c r="D729" s="39">
        <v>89</v>
      </c>
      <c r="E729" s="39">
        <v>90</v>
      </c>
      <c r="F729" s="39">
        <v>118</v>
      </c>
      <c r="H729" s="16" t="str">
        <f t="shared" si="94"/>
        <v>Grade 6 Boys Virginia Park B</v>
      </c>
      <c r="I729" s="16">
        <f>COUNTIF('Point Totals by Grade-Gender'!A:A, 'Team Points Summary'!H729)</f>
        <v>1</v>
      </c>
      <c r="J729" s="16" t="str">
        <f t="shared" si="95"/>
        <v/>
      </c>
    </row>
    <row r="730" spans="1:10" s="16" customFormat="1" ht="15" x14ac:dyDescent="0.25">
      <c r="A730" s="39">
        <v>32</v>
      </c>
      <c r="B730" s="39" t="s">
        <v>441</v>
      </c>
      <c r="C730" s="39">
        <v>316</v>
      </c>
      <c r="D730" s="39">
        <v>26</v>
      </c>
      <c r="E730" s="39">
        <v>133</v>
      </c>
      <c r="F730" s="39">
        <v>157</v>
      </c>
      <c r="H730" s="16" t="str">
        <f t="shared" si="94"/>
        <v>Grade 6 Boys Edmonton Christian West A</v>
      </c>
      <c r="I730" s="16">
        <f>COUNTIF('Point Totals by Grade-Gender'!A:A, 'Team Points Summary'!H730)</f>
        <v>1</v>
      </c>
      <c r="J730" s="16" t="str">
        <f t="shared" si="95"/>
        <v/>
      </c>
    </row>
    <row r="731" spans="1:10" s="16" customFormat="1" ht="15" x14ac:dyDescent="0.25">
      <c r="A731" s="39">
        <v>33</v>
      </c>
      <c r="B731" s="39" t="s">
        <v>331</v>
      </c>
      <c r="C731" s="39">
        <v>324</v>
      </c>
      <c r="D731" s="39">
        <v>85</v>
      </c>
      <c r="E731" s="39">
        <v>119</v>
      </c>
      <c r="F731" s="39">
        <v>120</v>
      </c>
      <c r="H731" s="16" t="str">
        <f t="shared" si="94"/>
        <v>Grade 6 Boys LaPerle B</v>
      </c>
      <c r="I731" s="16">
        <f>COUNTIF('Point Totals by Grade-Gender'!A:A, 'Team Points Summary'!H731)</f>
        <v>1</v>
      </c>
      <c r="J731" s="16" t="str">
        <f t="shared" si="95"/>
        <v/>
      </c>
    </row>
    <row r="732" spans="1:10" s="16" customFormat="1" ht="15" x14ac:dyDescent="0.25">
      <c r="A732" s="39">
        <v>34</v>
      </c>
      <c r="B732" s="39" t="s">
        <v>455</v>
      </c>
      <c r="C732" s="39">
        <v>356</v>
      </c>
      <c r="D732" s="39">
        <v>110</v>
      </c>
      <c r="E732" s="39">
        <v>122</v>
      </c>
      <c r="F732" s="39">
        <v>124</v>
      </c>
      <c r="H732" s="16" t="str">
        <f t="shared" si="94"/>
        <v>Grade 6 Boys Thrive A</v>
      </c>
      <c r="I732" s="16">
        <f>COUNTIF('Point Totals by Grade-Gender'!A:A, 'Team Points Summary'!H732)</f>
        <v>1</v>
      </c>
      <c r="J732" s="16" t="str">
        <f t="shared" si="95"/>
        <v/>
      </c>
    </row>
    <row r="733" spans="1:10" s="16" customFormat="1" ht="15" x14ac:dyDescent="0.25">
      <c r="A733" s="39">
        <v>35</v>
      </c>
      <c r="B733" s="39" t="s">
        <v>212</v>
      </c>
      <c r="C733" s="39">
        <v>366</v>
      </c>
      <c r="D733" s="39">
        <v>112</v>
      </c>
      <c r="E733" s="39">
        <v>126</v>
      </c>
      <c r="F733" s="39">
        <v>128</v>
      </c>
      <c r="H733" s="16" t="str">
        <f t="shared" si="94"/>
        <v>Grade 6 Boys Westglen B</v>
      </c>
      <c r="I733" s="16">
        <f>COUNTIF('Point Totals by Grade-Gender'!A:A, 'Team Points Summary'!H733)</f>
        <v>1</v>
      </c>
      <c r="J733" s="16" t="str">
        <f t="shared" si="95"/>
        <v/>
      </c>
    </row>
    <row r="734" spans="1:10" s="16" customFormat="1" ht="15" x14ac:dyDescent="0.25">
      <c r="A734" s="39">
        <v>36</v>
      </c>
      <c r="B734" s="39" t="s">
        <v>84</v>
      </c>
      <c r="C734" s="39">
        <v>367</v>
      </c>
      <c r="D734" s="39">
        <v>106</v>
      </c>
      <c r="E734" s="39">
        <v>129</v>
      </c>
      <c r="F734" s="39">
        <v>132</v>
      </c>
      <c r="H734" s="16" t="str">
        <f t="shared" si="94"/>
        <v>Grade 6 Boys Brander Gardens C</v>
      </c>
      <c r="I734" s="16">
        <f>COUNTIF('Point Totals by Grade-Gender'!A:A, 'Team Points Summary'!H734)</f>
        <v>1</v>
      </c>
      <c r="J734" s="16" t="str">
        <f t="shared" si="95"/>
        <v/>
      </c>
    </row>
    <row r="735" spans="1:10" s="16" customFormat="1" ht="15" x14ac:dyDescent="0.25">
      <c r="A735" s="39">
        <v>37</v>
      </c>
      <c r="B735" s="39" t="s">
        <v>456</v>
      </c>
      <c r="C735" s="39">
        <v>370</v>
      </c>
      <c r="D735" s="39">
        <v>88</v>
      </c>
      <c r="E735" s="39">
        <v>135</v>
      </c>
      <c r="F735" s="39">
        <v>147</v>
      </c>
      <c r="H735" s="16" t="str">
        <f t="shared" si="94"/>
        <v>Grade 6 Boys John A. McDougall A</v>
      </c>
      <c r="I735" s="16">
        <f>COUNTIF('Point Totals by Grade-Gender'!A:A, 'Team Points Summary'!H735)</f>
        <v>1</v>
      </c>
      <c r="J735" s="16" t="str">
        <f t="shared" si="95"/>
        <v/>
      </c>
    </row>
    <row r="736" spans="1:10" s="16" customFormat="1" ht="15" x14ac:dyDescent="0.25">
      <c r="A736" s="39">
        <v>38</v>
      </c>
      <c r="B736" s="39" t="s">
        <v>103</v>
      </c>
      <c r="C736" s="39">
        <v>383</v>
      </c>
      <c r="D736" s="39">
        <v>34</v>
      </c>
      <c r="E736" s="39">
        <v>169</v>
      </c>
      <c r="F736" s="39">
        <v>180</v>
      </c>
      <c r="H736" s="16" t="str">
        <f t="shared" si="94"/>
        <v>Grade 6 Boys Belgravia A</v>
      </c>
      <c r="I736" s="16">
        <f>COUNTIF('Point Totals by Grade-Gender'!A:A, 'Team Points Summary'!H736)</f>
        <v>1</v>
      </c>
      <c r="J736" s="16" t="str">
        <f t="shared" si="95"/>
        <v/>
      </c>
    </row>
    <row r="737" spans="1:11" s="16" customFormat="1" ht="15" x14ac:dyDescent="0.25">
      <c r="A737" s="39">
        <v>39</v>
      </c>
      <c r="B737" s="39" t="s">
        <v>313</v>
      </c>
      <c r="C737" s="39">
        <v>385</v>
      </c>
      <c r="D737" s="39">
        <v>84</v>
      </c>
      <c r="E737" s="39">
        <v>150</v>
      </c>
      <c r="F737" s="39">
        <v>151</v>
      </c>
      <c r="H737" s="16" t="str">
        <f t="shared" si="94"/>
        <v>Grade 6 Boys Elmwood B</v>
      </c>
      <c r="I737" s="16">
        <f>COUNTIF('Point Totals by Grade-Gender'!A:A, 'Team Points Summary'!H737)</f>
        <v>1</v>
      </c>
      <c r="J737" s="16" t="str">
        <f t="shared" si="95"/>
        <v/>
      </c>
    </row>
    <row r="738" spans="1:11" s="16" customFormat="1" ht="15" x14ac:dyDescent="0.25">
      <c r="A738" s="39">
        <v>40</v>
      </c>
      <c r="B738" s="39" t="s">
        <v>457</v>
      </c>
      <c r="C738" s="39">
        <v>412</v>
      </c>
      <c r="D738" s="39">
        <v>109</v>
      </c>
      <c r="E738" s="39">
        <v>111</v>
      </c>
      <c r="F738" s="39">
        <v>192</v>
      </c>
      <c r="H738" s="16" t="str">
        <f t="shared" si="94"/>
        <v>Grade 6 Boys Roberta MacAdams B</v>
      </c>
      <c r="I738" s="16">
        <f>COUNTIF('Point Totals by Grade-Gender'!A:A, 'Team Points Summary'!H738)</f>
        <v>1</v>
      </c>
      <c r="J738" s="16" t="str">
        <f t="shared" si="95"/>
        <v/>
      </c>
    </row>
    <row r="739" spans="1:11" s="16" customFormat="1" ht="15" x14ac:dyDescent="0.25">
      <c r="A739" s="39">
        <v>41</v>
      </c>
      <c r="B739" s="39" t="s">
        <v>50</v>
      </c>
      <c r="C739" s="39">
        <v>421</v>
      </c>
      <c r="D739" s="39">
        <v>114</v>
      </c>
      <c r="E739" s="39">
        <v>149</v>
      </c>
      <c r="F739" s="39">
        <v>158</v>
      </c>
      <c r="H739" s="16" t="str">
        <f t="shared" si="92"/>
        <v>Grade 6 Boys Parkallen A</v>
      </c>
      <c r="I739" s="16">
        <f>COUNTIF('Point Totals by Grade-Gender'!A:A, 'Team Points Summary'!H739)</f>
        <v>1</v>
      </c>
      <c r="J739" s="16" t="str">
        <f t="shared" si="93"/>
        <v/>
      </c>
    </row>
    <row r="740" spans="1:11" s="16" customFormat="1" ht="15" x14ac:dyDescent="0.25">
      <c r="A740" s="39">
        <v>42</v>
      </c>
      <c r="B740" s="39" t="s">
        <v>72</v>
      </c>
      <c r="C740" s="39">
        <v>452</v>
      </c>
      <c r="D740" s="39">
        <v>131</v>
      </c>
      <c r="E740" s="39">
        <v>160</v>
      </c>
      <c r="F740" s="39">
        <v>161</v>
      </c>
      <c r="H740" s="16" t="str">
        <f t="shared" si="92"/>
        <v>Grade 6 Boys Earl Buxton D</v>
      </c>
      <c r="I740" s="16">
        <f>COUNTIF('Point Totals by Grade-Gender'!A:A, 'Team Points Summary'!H740)</f>
        <v>1</v>
      </c>
      <c r="J740" s="16" t="str">
        <f t="shared" si="93"/>
        <v/>
      </c>
    </row>
    <row r="741" spans="1:11" s="16" customFormat="1" ht="15" x14ac:dyDescent="0.25">
      <c r="A741" s="39">
        <v>43</v>
      </c>
      <c r="B741" s="39" t="s">
        <v>229</v>
      </c>
      <c r="C741" s="39">
        <v>483</v>
      </c>
      <c r="D741" s="39">
        <v>154</v>
      </c>
      <c r="E741" s="39">
        <v>155</v>
      </c>
      <c r="F741" s="39">
        <v>174</v>
      </c>
      <c r="H741" s="16" t="str">
        <f t="shared" si="92"/>
        <v>Grade 6 Boys Satoo A</v>
      </c>
      <c r="I741" s="16">
        <f>COUNTIF('Point Totals by Grade-Gender'!A:A, 'Team Points Summary'!H741)</f>
        <v>1</v>
      </c>
      <c r="J741" s="16" t="str">
        <f t="shared" si="93"/>
        <v/>
      </c>
    </row>
    <row r="742" spans="1:11" s="16" customFormat="1" ht="15" x14ac:dyDescent="0.25">
      <c r="A742" s="39">
        <v>44</v>
      </c>
      <c r="B742" s="39" t="s">
        <v>55</v>
      </c>
      <c r="C742" s="39">
        <v>507</v>
      </c>
      <c r="D742" s="39">
        <v>165</v>
      </c>
      <c r="E742" s="39">
        <v>167</v>
      </c>
      <c r="F742" s="39">
        <v>175</v>
      </c>
      <c r="H742" s="16" t="str">
        <f t="shared" si="92"/>
        <v>Grade 6 Boys George P. Nicholson B</v>
      </c>
      <c r="I742" s="16">
        <f>COUNTIF('Point Totals by Grade-Gender'!A:A, 'Team Points Summary'!H742)</f>
        <v>1</v>
      </c>
      <c r="J742" s="16" t="str">
        <f t="shared" si="93"/>
        <v/>
      </c>
    </row>
    <row r="743" spans="1:11" s="16" customFormat="1" ht="15" x14ac:dyDescent="0.25">
      <c r="A743" s="39">
        <v>45</v>
      </c>
      <c r="B743" s="39" t="s">
        <v>315</v>
      </c>
      <c r="C743" s="39">
        <v>513</v>
      </c>
      <c r="D743" s="39">
        <v>170</v>
      </c>
      <c r="E743" s="39">
        <v>171</v>
      </c>
      <c r="F743" s="39">
        <v>172</v>
      </c>
      <c r="H743" s="16" t="str">
        <f t="shared" si="92"/>
        <v>Grade 6 Boys Westglen C</v>
      </c>
      <c r="I743" s="16">
        <f>COUNTIF('Point Totals by Grade-Gender'!A:A, 'Team Points Summary'!H743)</f>
        <v>1</v>
      </c>
      <c r="J743" s="16" t="str">
        <f t="shared" si="93"/>
        <v/>
      </c>
    </row>
    <row r="744" spans="1:11" s="16" customFormat="1" ht="15" x14ac:dyDescent="0.25">
      <c r="A744" s="39">
        <v>46</v>
      </c>
      <c r="B744" s="39" t="s">
        <v>332</v>
      </c>
      <c r="C744" s="39">
        <v>519</v>
      </c>
      <c r="D744" s="39">
        <v>162</v>
      </c>
      <c r="E744" s="39">
        <v>178</v>
      </c>
      <c r="F744" s="39">
        <v>179</v>
      </c>
      <c r="H744" s="16" t="str">
        <f t="shared" si="92"/>
        <v>Grade 6 Boys LaPerle C</v>
      </c>
      <c r="I744" s="16">
        <f>COUNTIF('Point Totals by Grade-Gender'!A:A, 'Team Points Summary'!H744)</f>
        <v>1</v>
      </c>
      <c r="J744" s="16" t="str">
        <f t="shared" si="93"/>
        <v/>
      </c>
    </row>
    <row r="745" spans="1:11" s="16" customFormat="1" ht="15" x14ac:dyDescent="0.25">
      <c r="A745" s="39">
        <v>47</v>
      </c>
      <c r="B745" s="39" t="s">
        <v>454</v>
      </c>
      <c r="C745" s="39">
        <v>564</v>
      </c>
      <c r="D745" s="39">
        <v>182</v>
      </c>
      <c r="E745" s="39">
        <v>189</v>
      </c>
      <c r="F745" s="39">
        <v>193</v>
      </c>
      <c r="H745" s="16" t="str">
        <f t="shared" si="92"/>
        <v>Grade 6 Boys Winterburn B</v>
      </c>
      <c r="I745" s="16">
        <f>COUNTIF('Point Totals by Grade-Gender'!A:A, 'Team Points Summary'!H745)</f>
        <v>1</v>
      </c>
      <c r="J745" s="16" t="str">
        <f t="shared" si="93"/>
        <v/>
      </c>
    </row>
    <row r="746" spans="1:11" s="16" customFormat="1" x14ac:dyDescent="0.2">
      <c r="C746" s="21">
        <f>SUM(C699:C745)</f>
        <v>12387</v>
      </c>
      <c r="H746" s="1" t="s">
        <v>31</v>
      </c>
      <c r="I746" s="16">
        <f>COUNTIF('Point Totals by Grade-Gender'!A:A, 'Team Points Summary'!H746)</f>
        <v>1</v>
      </c>
      <c r="K746" s="21"/>
    </row>
    <row r="747" spans="1:11" s="16" customFormat="1" x14ac:dyDescent="0.2">
      <c r="K747" s="21"/>
    </row>
    <row r="748" spans="1:11" s="16" customFormat="1" x14ac:dyDescent="0.2">
      <c r="A748" s="1" t="s">
        <v>435</v>
      </c>
      <c r="K748" s="21"/>
    </row>
    <row r="749" spans="1:11" s="16" customFormat="1" x14ac:dyDescent="0.2">
      <c r="A749" s="23"/>
      <c r="B749" s="16" t="s">
        <v>418</v>
      </c>
      <c r="C749" s="23"/>
      <c r="D749" s="23"/>
      <c r="E749" s="23"/>
      <c r="F749" s="23"/>
      <c r="H749" s="16" t="str">
        <f t="shared" ref="H749" si="96">CONCATENATE("Grade 3 Girls ", B749)</f>
        <v>Grade 3 Girls [Not held in 2025…]</v>
      </c>
      <c r="I749" s="16">
        <f>COUNTIF('Point Totals by Grade-Gender'!A:A, 'Team Points Summary'!H749)</f>
        <v>0</v>
      </c>
      <c r="J749" s="16" t="str">
        <f t="shared" ref="J749" si="97">IF(I749 = 0, "MISSING", "")</f>
        <v>MISSING</v>
      </c>
    </row>
    <row r="750" spans="1:11" s="16" customFormat="1" x14ac:dyDescent="0.2">
      <c r="C750" s="21">
        <f>SUM(C749:C749)</f>
        <v>0</v>
      </c>
      <c r="H750" s="1" t="s">
        <v>24</v>
      </c>
      <c r="I750" s="16">
        <f>COUNTIF('Point Totals by Grade-Gender'!A:A, 'Team Points Summary'!H750)</f>
        <v>1</v>
      </c>
      <c r="J750" s="16" t="str">
        <f>IF(I750 = 0, "MISSING", "")</f>
        <v/>
      </c>
      <c r="K750" s="21"/>
    </row>
    <row r="751" spans="1:11" s="16" customFormat="1" x14ac:dyDescent="0.2">
      <c r="K751" s="21"/>
    </row>
    <row r="752" spans="1:11" s="16" customFormat="1" x14ac:dyDescent="0.2">
      <c r="A752" s="1" t="s">
        <v>436</v>
      </c>
      <c r="K752" s="21"/>
    </row>
    <row r="753" spans="1:11" s="16" customFormat="1" x14ac:dyDescent="0.2">
      <c r="A753" s="23"/>
      <c r="B753" s="16" t="s">
        <v>418</v>
      </c>
      <c r="C753" s="23"/>
      <c r="D753" s="23"/>
      <c r="E753" s="23"/>
      <c r="F753" s="23"/>
      <c r="H753" s="16" t="str">
        <f t="shared" ref="H753" si="98">CONCATENATE("Grade 3 Boys ", B753)</f>
        <v>Grade 3 Boys [Not held in 2025…]</v>
      </c>
      <c r="I753" s="16">
        <f>COUNTIF('Point Totals by Grade-Gender'!A:A, 'Team Points Summary'!H753)</f>
        <v>0</v>
      </c>
      <c r="J753" s="16" t="str">
        <f t="shared" ref="J753" si="99">IF(I753 = 0, "MISSING", "")</f>
        <v>MISSING</v>
      </c>
    </row>
    <row r="754" spans="1:11" s="16" customFormat="1" x14ac:dyDescent="0.2">
      <c r="C754" s="21">
        <f>SUM(C753:C753)</f>
        <v>0</v>
      </c>
      <c r="H754" s="1" t="s">
        <v>25</v>
      </c>
      <c r="I754" s="16">
        <f>COUNTIF('Point Totals by Grade-Gender'!A:A, 'Team Points Summary'!H754)</f>
        <v>1</v>
      </c>
      <c r="J754" s="16" t="str">
        <f t="shared" ref="J754" si="100">IF(I754 = 0, "MISSING", "")</f>
        <v/>
      </c>
      <c r="K754" s="21"/>
    </row>
    <row r="755" spans="1:11" s="16" customFormat="1" x14ac:dyDescent="0.2">
      <c r="K755" s="21"/>
    </row>
    <row r="756" spans="1:11" s="16" customFormat="1" x14ac:dyDescent="0.2">
      <c r="A756" s="1" t="s">
        <v>429</v>
      </c>
      <c r="K756" s="21"/>
    </row>
    <row r="757" spans="1:11" s="16" customFormat="1" ht="15" x14ac:dyDescent="0.25">
      <c r="A757" s="48">
        <v>1</v>
      </c>
      <c r="B757" s="48" t="s">
        <v>51</v>
      </c>
      <c r="C757" s="48">
        <v>38</v>
      </c>
      <c r="D757" s="48">
        <v>10</v>
      </c>
      <c r="E757" s="48">
        <v>13</v>
      </c>
      <c r="F757" s="48">
        <v>15</v>
      </c>
      <c r="H757" s="16" t="str">
        <f t="shared" ref="H757:H815" si="101">CONCATENATE("Grade 4 Girls ", B757)</f>
        <v>Grade 4 Girls Brander Gardens A</v>
      </c>
      <c r="I757" s="16">
        <f>COUNTIF('Point Totals by Grade-Gender'!A:A, 'Team Points Summary'!H757)</f>
        <v>1</v>
      </c>
      <c r="J757" s="16" t="str">
        <f t="shared" ref="J757:J815" si="102">IF(I757 = 0, "MISSING", "")</f>
        <v/>
      </c>
    </row>
    <row r="758" spans="1:11" s="16" customFormat="1" ht="15" x14ac:dyDescent="0.25">
      <c r="A758" s="48">
        <v>2</v>
      </c>
      <c r="B758" s="48" t="s">
        <v>208</v>
      </c>
      <c r="C758" s="48">
        <v>44</v>
      </c>
      <c r="D758" s="48">
        <v>4</v>
      </c>
      <c r="E758" s="48">
        <v>12</v>
      </c>
      <c r="F758" s="48">
        <v>28</v>
      </c>
      <c r="H758" s="16" t="str">
        <f t="shared" si="101"/>
        <v>Grade 4 Girls Hardisty A</v>
      </c>
      <c r="I758" s="16">
        <f>COUNTIF('Point Totals by Grade-Gender'!A:A, 'Team Points Summary'!H758)</f>
        <v>1</v>
      </c>
      <c r="J758" s="16" t="str">
        <f t="shared" si="102"/>
        <v/>
      </c>
    </row>
    <row r="759" spans="1:11" s="16" customFormat="1" ht="15" x14ac:dyDescent="0.25">
      <c r="A759" s="48">
        <v>3</v>
      </c>
      <c r="B759" s="48" t="s">
        <v>47</v>
      </c>
      <c r="C759" s="48">
        <v>75</v>
      </c>
      <c r="D759" s="48">
        <v>22</v>
      </c>
      <c r="E759" s="48">
        <v>26</v>
      </c>
      <c r="F759" s="48">
        <v>27</v>
      </c>
      <c r="H759" s="16" t="str">
        <f t="shared" si="101"/>
        <v>Grade 4 Girls Windsor Park A</v>
      </c>
      <c r="I759" s="16">
        <f>COUNTIF('Point Totals by Grade-Gender'!A:A, 'Team Points Summary'!H759)</f>
        <v>1</v>
      </c>
      <c r="J759" s="16" t="str">
        <f t="shared" si="102"/>
        <v/>
      </c>
    </row>
    <row r="760" spans="1:11" s="16" customFormat="1" ht="15" x14ac:dyDescent="0.25">
      <c r="A760" s="48">
        <v>4</v>
      </c>
      <c r="B760" s="48" t="s">
        <v>78</v>
      </c>
      <c r="C760" s="48">
        <v>82</v>
      </c>
      <c r="D760" s="48">
        <v>16</v>
      </c>
      <c r="E760" s="48">
        <v>30</v>
      </c>
      <c r="F760" s="48">
        <v>36</v>
      </c>
      <c r="H760" s="16" t="str">
        <f t="shared" si="101"/>
        <v>Grade 4 Girls Laurier Heights A</v>
      </c>
      <c r="I760" s="16">
        <f>COUNTIF('Point Totals by Grade-Gender'!A:A, 'Team Points Summary'!H760)</f>
        <v>1</v>
      </c>
      <c r="J760" s="16" t="str">
        <f t="shared" si="102"/>
        <v/>
      </c>
    </row>
    <row r="761" spans="1:11" s="16" customFormat="1" ht="15" x14ac:dyDescent="0.25">
      <c r="A761" s="48">
        <v>5</v>
      </c>
      <c r="B761" s="48" t="s">
        <v>53</v>
      </c>
      <c r="C761" s="48">
        <v>84</v>
      </c>
      <c r="D761" s="48">
        <v>11</v>
      </c>
      <c r="E761" s="48">
        <v>33</v>
      </c>
      <c r="F761" s="48">
        <v>40</v>
      </c>
      <c r="H761" s="16" t="str">
        <f t="shared" ref="H761:H808" si="103">CONCATENATE("Grade 4 Girls ", B761)</f>
        <v>Grade 4 Girls Holyrood A</v>
      </c>
      <c r="I761" s="16">
        <f>COUNTIF('Point Totals by Grade-Gender'!A:A, 'Team Points Summary'!H761)</f>
        <v>1</v>
      </c>
      <c r="J761" s="16" t="str">
        <f t="shared" ref="J761:J808" si="104">IF(I761 = 0, "MISSING", "")</f>
        <v/>
      </c>
    </row>
    <row r="762" spans="1:11" s="16" customFormat="1" ht="15" x14ac:dyDescent="0.25">
      <c r="A762" s="48">
        <v>6</v>
      </c>
      <c r="B762" s="48" t="s">
        <v>61</v>
      </c>
      <c r="C762" s="48">
        <v>94</v>
      </c>
      <c r="D762" s="48">
        <v>18</v>
      </c>
      <c r="E762" s="48">
        <v>20</v>
      </c>
      <c r="F762" s="48">
        <v>56</v>
      </c>
      <c r="H762" s="16" t="str">
        <f t="shared" si="103"/>
        <v>Grade 4 Girls Earl Buxton A</v>
      </c>
      <c r="I762" s="16">
        <f>COUNTIF('Point Totals by Grade-Gender'!A:A, 'Team Points Summary'!H762)</f>
        <v>1</v>
      </c>
      <c r="J762" s="16" t="str">
        <f t="shared" si="104"/>
        <v/>
      </c>
    </row>
    <row r="763" spans="1:11" s="16" customFormat="1" ht="15" x14ac:dyDescent="0.25">
      <c r="A763" s="48">
        <v>7</v>
      </c>
      <c r="B763" s="48" t="s">
        <v>48</v>
      </c>
      <c r="C763" s="48">
        <v>115</v>
      </c>
      <c r="D763" s="48">
        <v>17</v>
      </c>
      <c r="E763" s="48">
        <v>21</v>
      </c>
      <c r="F763" s="48">
        <v>77</v>
      </c>
      <c r="H763" s="16" t="str">
        <f t="shared" si="103"/>
        <v>Grade 4 Girls Brookside A</v>
      </c>
      <c r="I763" s="16">
        <f>COUNTIF('Point Totals by Grade-Gender'!A:A, 'Team Points Summary'!H763)</f>
        <v>1</v>
      </c>
      <c r="J763" s="16" t="str">
        <f t="shared" si="104"/>
        <v/>
      </c>
    </row>
    <row r="764" spans="1:11" s="16" customFormat="1" ht="15" x14ac:dyDescent="0.25">
      <c r="A764" s="48">
        <v>8</v>
      </c>
      <c r="B764" s="48" t="s">
        <v>441</v>
      </c>
      <c r="C764" s="48">
        <v>122</v>
      </c>
      <c r="D764" s="48">
        <v>7</v>
      </c>
      <c r="E764" s="48">
        <v>57</v>
      </c>
      <c r="F764" s="48">
        <v>58</v>
      </c>
      <c r="H764" s="16" t="str">
        <f t="shared" si="103"/>
        <v>Grade 4 Girls Edmonton Christian West A</v>
      </c>
      <c r="I764" s="16">
        <f>COUNTIF('Point Totals by Grade-Gender'!A:A, 'Team Points Summary'!H764)</f>
        <v>1</v>
      </c>
      <c r="J764" s="16" t="str">
        <f t="shared" si="104"/>
        <v/>
      </c>
    </row>
    <row r="765" spans="1:11" s="16" customFormat="1" ht="15" x14ac:dyDescent="0.25">
      <c r="A765" s="48">
        <v>9</v>
      </c>
      <c r="B765" s="48" t="s">
        <v>227</v>
      </c>
      <c r="C765" s="48">
        <v>138</v>
      </c>
      <c r="D765" s="48">
        <v>34</v>
      </c>
      <c r="E765" s="48">
        <v>49</v>
      </c>
      <c r="F765" s="48">
        <v>55</v>
      </c>
      <c r="H765" s="16" t="str">
        <f t="shared" si="103"/>
        <v>Grade 4 Girls Johnny Bright A</v>
      </c>
      <c r="I765" s="16">
        <f>COUNTIF('Point Totals by Grade-Gender'!A:A, 'Team Points Summary'!H765)</f>
        <v>1</v>
      </c>
      <c r="J765" s="16" t="str">
        <f t="shared" si="104"/>
        <v/>
      </c>
    </row>
    <row r="766" spans="1:11" s="16" customFormat="1" ht="15" x14ac:dyDescent="0.25">
      <c r="A766" s="48">
        <v>10</v>
      </c>
      <c r="B766" s="48" t="s">
        <v>74</v>
      </c>
      <c r="C766" s="48">
        <v>140</v>
      </c>
      <c r="D766" s="48">
        <v>39</v>
      </c>
      <c r="E766" s="48">
        <v>50</v>
      </c>
      <c r="F766" s="48">
        <v>51</v>
      </c>
      <c r="H766" s="16" t="str">
        <f t="shared" si="103"/>
        <v>Grade 4 Girls Westbrook A</v>
      </c>
      <c r="I766" s="16">
        <f>COUNTIF('Point Totals by Grade-Gender'!A:A, 'Team Points Summary'!H766)</f>
        <v>1</v>
      </c>
      <c r="J766" s="16" t="str">
        <f t="shared" si="104"/>
        <v/>
      </c>
    </row>
    <row r="767" spans="1:11" s="16" customFormat="1" ht="15" x14ac:dyDescent="0.25">
      <c r="A767" s="48">
        <v>11</v>
      </c>
      <c r="B767" s="48" t="s">
        <v>60</v>
      </c>
      <c r="C767" s="48">
        <v>149</v>
      </c>
      <c r="D767" s="48">
        <v>42</v>
      </c>
      <c r="E767" s="48">
        <v>53</v>
      </c>
      <c r="F767" s="48">
        <v>54</v>
      </c>
      <c r="H767" s="16" t="str">
        <f t="shared" si="103"/>
        <v>Grade 4 Girls Brander Gardens B</v>
      </c>
      <c r="I767" s="16">
        <f>COUNTIF('Point Totals by Grade-Gender'!A:A, 'Team Points Summary'!H767)</f>
        <v>1</v>
      </c>
      <c r="J767" s="16" t="str">
        <f t="shared" si="104"/>
        <v/>
      </c>
    </row>
    <row r="768" spans="1:11" s="16" customFormat="1" ht="15" x14ac:dyDescent="0.25">
      <c r="A768" s="48">
        <v>12</v>
      </c>
      <c r="B768" s="48" t="s">
        <v>311</v>
      </c>
      <c r="C768" s="48">
        <v>158</v>
      </c>
      <c r="D768" s="48">
        <v>45</v>
      </c>
      <c r="E768" s="48">
        <v>46</v>
      </c>
      <c r="F768" s="48">
        <v>67</v>
      </c>
      <c r="H768" s="16" t="str">
        <f t="shared" si="103"/>
        <v>Grade 4 Girls Elmwood A</v>
      </c>
      <c r="I768" s="16">
        <f>COUNTIF('Point Totals by Grade-Gender'!A:A, 'Team Points Summary'!H768)</f>
        <v>1</v>
      </c>
      <c r="J768" s="16" t="str">
        <f t="shared" si="104"/>
        <v/>
      </c>
    </row>
    <row r="769" spans="1:10" s="16" customFormat="1" ht="15" x14ac:dyDescent="0.25">
      <c r="A769" s="48">
        <v>13</v>
      </c>
      <c r="B769" s="48" t="s">
        <v>445</v>
      </c>
      <c r="C769" s="48">
        <v>160</v>
      </c>
      <c r="D769" s="48">
        <v>2</v>
      </c>
      <c r="E769" s="48">
        <v>61</v>
      </c>
      <c r="F769" s="48">
        <v>97</v>
      </c>
      <c r="H769" s="16" t="str">
        <f t="shared" si="103"/>
        <v>Grade 4 Girls Notre Dame Edmonton A</v>
      </c>
      <c r="I769" s="16">
        <f>COUNTIF('Point Totals by Grade-Gender'!A:A, 'Team Points Summary'!H769)</f>
        <v>1</v>
      </c>
      <c r="J769" s="16" t="str">
        <f t="shared" si="104"/>
        <v/>
      </c>
    </row>
    <row r="770" spans="1:10" s="16" customFormat="1" ht="15" x14ac:dyDescent="0.25">
      <c r="A770" s="48">
        <v>14</v>
      </c>
      <c r="B770" s="48" t="s">
        <v>79</v>
      </c>
      <c r="C770" s="48">
        <v>185</v>
      </c>
      <c r="D770" s="48">
        <v>37</v>
      </c>
      <c r="E770" s="48">
        <v>41</v>
      </c>
      <c r="F770" s="48">
        <v>107</v>
      </c>
      <c r="H770" s="16" t="str">
        <f t="shared" si="103"/>
        <v>Grade 4 Girls Laurier Heights B</v>
      </c>
      <c r="I770" s="16">
        <f>COUNTIF('Point Totals by Grade-Gender'!A:A, 'Team Points Summary'!H770)</f>
        <v>1</v>
      </c>
      <c r="J770" s="16" t="str">
        <f t="shared" si="104"/>
        <v/>
      </c>
    </row>
    <row r="771" spans="1:10" s="16" customFormat="1" ht="15" x14ac:dyDescent="0.25">
      <c r="A771" s="48">
        <v>15</v>
      </c>
      <c r="B771" s="48" t="s">
        <v>73</v>
      </c>
      <c r="C771" s="48">
        <v>185</v>
      </c>
      <c r="D771" s="48">
        <v>44</v>
      </c>
      <c r="E771" s="48">
        <v>68</v>
      </c>
      <c r="F771" s="48">
        <v>73</v>
      </c>
      <c r="H771" s="16" t="str">
        <f t="shared" si="103"/>
        <v>Grade 4 Girls Forest Heights A</v>
      </c>
      <c r="I771" s="16">
        <f>COUNTIF('Point Totals by Grade-Gender'!A:A, 'Team Points Summary'!H771)</f>
        <v>1</v>
      </c>
      <c r="J771" s="16" t="str">
        <f t="shared" si="104"/>
        <v/>
      </c>
    </row>
    <row r="772" spans="1:10" s="16" customFormat="1" ht="15" x14ac:dyDescent="0.25">
      <c r="A772" s="48">
        <v>16</v>
      </c>
      <c r="B772" s="48" t="s">
        <v>49</v>
      </c>
      <c r="C772" s="48">
        <v>197</v>
      </c>
      <c r="D772" s="48">
        <v>25</v>
      </c>
      <c r="E772" s="48">
        <v>32</v>
      </c>
      <c r="F772" s="48">
        <v>140</v>
      </c>
      <c r="H772" s="16" t="str">
        <f t="shared" si="103"/>
        <v>Grade 4 Girls Rio Terrace A</v>
      </c>
      <c r="I772" s="16">
        <f>COUNTIF('Point Totals by Grade-Gender'!A:A, 'Team Points Summary'!H772)</f>
        <v>1</v>
      </c>
      <c r="J772" s="16" t="str">
        <f t="shared" si="104"/>
        <v/>
      </c>
    </row>
    <row r="773" spans="1:10" s="16" customFormat="1" ht="15" x14ac:dyDescent="0.25">
      <c r="A773" s="48">
        <v>17</v>
      </c>
      <c r="B773" s="48" t="s">
        <v>45</v>
      </c>
      <c r="C773" s="48">
        <v>206</v>
      </c>
      <c r="D773" s="48">
        <v>35</v>
      </c>
      <c r="E773" s="48">
        <v>85</v>
      </c>
      <c r="F773" s="48">
        <v>86</v>
      </c>
      <c r="H773" s="16" t="str">
        <f t="shared" si="103"/>
        <v>Grade 4 Girls Michael A. Kostek A</v>
      </c>
      <c r="I773" s="16">
        <f>COUNTIF('Point Totals by Grade-Gender'!A:A, 'Team Points Summary'!H773)</f>
        <v>1</v>
      </c>
      <c r="J773" s="16" t="str">
        <f t="shared" si="104"/>
        <v/>
      </c>
    </row>
    <row r="774" spans="1:10" s="16" customFormat="1" ht="15" x14ac:dyDescent="0.25">
      <c r="A774" s="48">
        <v>18</v>
      </c>
      <c r="B774" s="48" t="s">
        <v>97</v>
      </c>
      <c r="C774" s="48">
        <v>206</v>
      </c>
      <c r="D774" s="48">
        <v>5</v>
      </c>
      <c r="E774" s="48">
        <v>72</v>
      </c>
      <c r="F774" s="48">
        <v>129</v>
      </c>
      <c r="H774" s="16" t="str">
        <f t="shared" si="103"/>
        <v>Grade 4 Girls Mill Creek A</v>
      </c>
      <c r="I774" s="16">
        <f>COUNTIF('Point Totals by Grade-Gender'!A:A, 'Team Points Summary'!H774)</f>
        <v>1</v>
      </c>
      <c r="J774" s="16" t="str">
        <f t="shared" si="104"/>
        <v/>
      </c>
    </row>
    <row r="775" spans="1:10" s="16" customFormat="1" ht="15" x14ac:dyDescent="0.25">
      <c r="A775" s="48">
        <v>19</v>
      </c>
      <c r="B775" s="48" t="s">
        <v>685</v>
      </c>
      <c r="C775" s="48">
        <v>211</v>
      </c>
      <c r="D775" s="48">
        <v>31</v>
      </c>
      <c r="E775" s="48">
        <v>63</v>
      </c>
      <c r="F775" s="48">
        <v>117</v>
      </c>
      <c r="H775" s="16" t="str">
        <f t="shared" si="103"/>
        <v>Grade 4 Girls Constable Daniel Woodall A</v>
      </c>
      <c r="I775" s="16">
        <f>COUNTIF('Point Totals by Grade-Gender'!A:A, 'Team Points Summary'!H775)</f>
        <v>1</v>
      </c>
      <c r="J775" s="16" t="str">
        <f t="shared" si="104"/>
        <v/>
      </c>
    </row>
    <row r="776" spans="1:10" s="16" customFormat="1" ht="15" x14ac:dyDescent="0.25">
      <c r="A776" s="48">
        <v>20</v>
      </c>
      <c r="B776" s="48" t="s">
        <v>65</v>
      </c>
      <c r="C776" s="48">
        <v>214</v>
      </c>
      <c r="D776" s="48">
        <v>65</v>
      </c>
      <c r="E776" s="48">
        <v>74</v>
      </c>
      <c r="F776" s="48">
        <v>75</v>
      </c>
      <c r="H776" s="16" t="str">
        <f t="shared" si="103"/>
        <v>Grade 4 Girls Earl Buxton B</v>
      </c>
      <c r="I776" s="16">
        <f>COUNTIF('Point Totals by Grade-Gender'!A:A, 'Team Points Summary'!H776)</f>
        <v>1</v>
      </c>
      <c r="J776" s="16" t="str">
        <f t="shared" si="104"/>
        <v/>
      </c>
    </row>
    <row r="777" spans="1:10" s="16" customFormat="1" ht="15" x14ac:dyDescent="0.25">
      <c r="A777" s="48">
        <v>21</v>
      </c>
      <c r="B777" s="48" t="s">
        <v>222</v>
      </c>
      <c r="C777" s="48">
        <v>235</v>
      </c>
      <c r="D777" s="48">
        <v>60</v>
      </c>
      <c r="E777" s="48">
        <v>87</v>
      </c>
      <c r="F777" s="48">
        <v>88</v>
      </c>
      <c r="H777" s="16" t="str">
        <f t="shared" si="103"/>
        <v>Grade 4 Girls Aurora Charter A</v>
      </c>
      <c r="I777" s="16">
        <f>COUNTIF('Point Totals by Grade-Gender'!A:A, 'Team Points Summary'!H777)</f>
        <v>1</v>
      </c>
      <c r="J777" s="16" t="str">
        <f t="shared" si="104"/>
        <v/>
      </c>
    </row>
    <row r="778" spans="1:10" s="16" customFormat="1" ht="15" x14ac:dyDescent="0.25">
      <c r="A778" s="48">
        <v>22</v>
      </c>
      <c r="B778" s="48" t="s">
        <v>437</v>
      </c>
      <c r="C778" s="48">
        <v>249</v>
      </c>
      <c r="D778" s="48">
        <v>52</v>
      </c>
      <c r="E778" s="48">
        <v>66</v>
      </c>
      <c r="F778" s="48">
        <v>131</v>
      </c>
      <c r="H778" s="16" t="str">
        <f t="shared" si="103"/>
        <v>Grade 4 Girls Virginia Park A</v>
      </c>
      <c r="I778" s="16">
        <f>COUNTIF('Point Totals by Grade-Gender'!A:A, 'Team Points Summary'!H778)</f>
        <v>1</v>
      </c>
      <c r="J778" s="16" t="str">
        <f t="shared" si="104"/>
        <v/>
      </c>
    </row>
    <row r="779" spans="1:10" s="16" customFormat="1" ht="15" x14ac:dyDescent="0.25">
      <c r="A779" s="48">
        <v>23</v>
      </c>
      <c r="B779" s="48" t="s">
        <v>70</v>
      </c>
      <c r="C779" s="48">
        <v>251</v>
      </c>
      <c r="D779" s="48">
        <v>79</v>
      </c>
      <c r="E779" s="48">
        <v>83</v>
      </c>
      <c r="F779" s="48">
        <v>89</v>
      </c>
      <c r="H779" s="16" t="str">
        <f t="shared" si="103"/>
        <v>Grade 4 Girls Earl Buxton C</v>
      </c>
      <c r="I779" s="16">
        <f>COUNTIF('Point Totals by Grade-Gender'!A:A, 'Team Points Summary'!H779)</f>
        <v>1</v>
      </c>
      <c r="J779" s="16" t="str">
        <f t="shared" si="104"/>
        <v/>
      </c>
    </row>
    <row r="780" spans="1:10" s="16" customFormat="1" ht="15" x14ac:dyDescent="0.25">
      <c r="A780" s="48">
        <v>24</v>
      </c>
      <c r="B780" s="48" t="s">
        <v>338</v>
      </c>
      <c r="C780" s="48">
        <v>253</v>
      </c>
      <c r="D780" s="48">
        <v>38</v>
      </c>
      <c r="E780" s="48">
        <v>76</v>
      </c>
      <c r="F780" s="48">
        <v>139</v>
      </c>
      <c r="H780" s="16" t="str">
        <f t="shared" si="103"/>
        <v>Grade 4 Girls Gold Bar A</v>
      </c>
      <c r="I780" s="16">
        <f>COUNTIF('Point Totals by Grade-Gender'!A:A, 'Team Points Summary'!H780)</f>
        <v>1</v>
      </c>
      <c r="J780" s="16" t="str">
        <f t="shared" si="104"/>
        <v/>
      </c>
    </row>
    <row r="781" spans="1:10" s="16" customFormat="1" ht="15" x14ac:dyDescent="0.25">
      <c r="A781" s="48">
        <v>25</v>
      </c>
      <c r="B781" s="48" t="s">
        <v>451</v>
      </c>
      <c r="C781" s="48">
        <v>257</v>
      </c>
      <c r="D781" s="48">
        <v>47</v>
      </c>
      <c r="E781" s="48">
        <v>90</v>
      </c>
      <c r="F781" s="48">
        <v>120</v>
      </c>
      <c r="H781" s="16" t="str">
        <f t="shared" si="103"/>
        <v>Grade 4 Girls Winterburn A</v>
      </c>
      <c r="I781" s="16">
        <f>COUNTIF('Point Totals by Grade-Gender'!A:A, 'Team Points Summary'!H781)</f>
        <v>1</v>
      </c>
      <c r="J781" s="16" t="str">
        <f t="shared" si="104"/>
        <v/>
      </c>
    </row>
    <row r="782" spans="1:10" s="16" customFormat="1" ht="15" x14ac:dyDescent="0.25">
      <c r="A782" s="48">
        <v>26</v>
      </c>
      <c r="B782" s="48" t="s">
        <v>66</v>
      </c>
      <c r="C782" s="48">
        <v>277</v>
      </c>
      <c r="D782" s="48">
        <v>1</v>
      </c>
      <c r="E782" s="48">
        <v>99</v>
      </c>
      <c r="F782" s="48">
        <v>177</v>
      </c>
      <c r="H782" s="16" t="str">
        <f t="shared" si="103"/>
        <v>Grade 4 Girls Patricia Heights A</v>
      </c>
      <c r="I782" s="16">
        <f>COUNTIF('Point Totals by Grade-Gender'!A:A, 'Team Points Summary'!H782)</f>
        <v>1</v>
      </c>
      <c r="J782" s="16" t="str">
        <f t="shared" si="104"/>
        <v/>
      </c>
    </row>
    <row r="783" spans="1:10" s="16" customFormat="1" ht="15" x14ac:dyDescent="0.25">
      <c r="A783" s="48">
        <v>27</v>
      </c>
      <c r="B783" s="48" t="s">
        <v>442</v>
      </c>
      <c r="C783" s="48">
        <v>280</v>
      </c>
      <c r="D783" s="48">
        <v>64</v>
      </c>
      <c r="E783" s="48">
        <v>103</v>
      </c>
      <c r="F783" s="48">
        <v>113</v>
      </c>
      <c r="H783" s="16" t="str">
        <f t="shared" si="103"/>
        <v>Grade 4 Girls Edmonton Christian West B</v>
      </c>
      <c r="I783" s="16">
        <f>COUNTIF('Point Totals by Grade-Gender'!A:A, 'Team Points Summary'!H783)</f>
        <v>1</v>
      </c>
      <c r="J783" s="16" t="str">
        <f t="shared" si="104"/>
        <v/>
      </c>
    </row>
    <row r="784" spans="1:10" s="16" customFormat="1" ht="15" x14ac:dyDescent="0.25">
      <c r="A784" s="48">
        <v>28</v>
      </c>
      <c r="B784" s="48" t="s">
        <v>150</v>
      </c>
      <c r="C784" s="48">
        <v>305</v>
      </c>
      <c r="D784" s="48">
        <v>62</v>
      </c>
      <c r="E784" s="48">
        <v>101</v>
      </c>
      <c r="F784" s="48">
        <v>142</v>
      </c>
      <c r="H784" s="16" t="str">
        <f t="shared" si="103"/>
        <v>Grade 4 Girls Holyrood B</v>
      </c>
      <c r="I784" s="16">
        <f>COUNTIF('Point Totals by Grade-Gender'!A:A, 'Team Points Summary'!H784)</f>
        <v>1</v>
      </c>
      <c r="J784" s="16" t="str">
        <f t="shared" si="104"/>
        <v/>
      </c>
    </row>
    <row r="785" spans="1:10" s="16" customFormat="1" ht="15" x14ac:dyDescent="0.25">
      <c r="A785" s="48">
        <v>29</v>
      </c>
      <c r="B785" s="48" t="s">
        <v>317</v>
      </c>
      <c r="C785" s="48">
        <v>312</v>
      </c>
      <c r="D785" s="48">
        <v>78</v>
      </c>
      <c r="E785" s="48">
        <v>81</v>
      </c>
      <c r="F785" s="48">
        <v>153</v>
      </c>
      <c r="H785" s="16" t="str">
        <f t="shared" si="103"/>
        <v>Grade 4 Girls Crestwood A</v>
      </c>
      <c r="I785" s="16">
        <f>COUNTIF('Point Totals by Grade-Gender'!A:A, 'Team Points Summary'!H785)</f>
        <v>1</v>
      </c>
      <c r="J785" s="16" t="str">
        <f t="shared" si="104"/>
        <v/>
      </c>
    </row>
    <row r="786" spans="1:10" s="16" customFormat="1" ht="15" x14ac:dyDescent="0.25">
      <c r="A786" s="48">
        <v>30</v>
      </c>
      <c r="B786" s="48" t="s">
        <v>223</v>
      </c>
      <c r="C786" s="48">
        <v>315</v>
      </c>
      <c r="D786" s="48">
        <v>95</v>
      </c>
      <c r="E786" s="48">
        <v>96</v>
      </c>
      <c r="F786" s="48">
        <v>124</v>
      </c>
      <c r="H786" s="16" t="str">
        <f t="shared" si="103"/>
        <v>Grade 4 Girls Aurora Charter B</v>
      </c>
      <c r="I786" s="16">
        <f>COUNTIF('Point Totals by Grade-Gender'!A:A, 'Team Points Summary'!H786)</f>
        <v>1</v>
      </c>
      <c r="J786" s="16" t="str">
        <f t="shared" si="104"/>
        <v/>
      </c>
    </row>
    <row r="787" spans="1:10" s="16" customFormat="1" ht="15" x14ac:dyDescent="0.25">
      <c r="A787" s="48">
        <v>31</v>
      </c>
      <c r="B787" s="48" t="s">
        <v>155</v>
      </c>
      <c r="C787" s="48">
        <v>329</v>
      </c>
      <c r="D787" s="48">
        <v>108</v>
      </c>
      <c r="E787" s="48">
        <v>110</v>
      </c>
      <c r="F787" s="48">
        <v>111</v>
      </c>
      <c r="H787" s="16" t="str">
        <f t="shared" si="103"/>
        <v>Grade 4 Girls Laurier Heights C</v>
      </c>
      <c r="I787" s="16">
        <f>COUNTIF('Point Totals by Grade-Gender'!A:A, 'Team Points Summary'!H787)</f>
        <v>1</v>
      </c>
      <c r="J787" s="16" t="str">
        <f t="shared" si="104"/>
        <v/>
      </c>
    </row>
    <row r="788" spans="1:10" s="16" customFormat="1" ht="15" x14ac:dyDescent="0.25">
      <c r="A788" s="48">
        <v>32</v>
      </c>
      <c r="B788" s="48" t="s">
        <v>116</v>
      </c>
      <c r="C788" s="48">
        <v>329</v>
      </c>
      <c r="D788" s="48">
        <v>80</v>
      </c>
      <c r="E788" s="48">
        <v>121</v>
      </c>
      <c r="F788" s="48">
        <v>128</v>
      </c>
      <c r="H788" s="16" t="str">
        <f t="shared" si="103"/>
        <v>Grade 4 Girls King Edward A</v>
      </c>
      <c r="I788" s="16">
        <f>COUNTIF('Point Totals by Grade-Gender'!A:A, 'Team Points Summary'!H788)</f>
        <v>1</v>
      </c>
      <c r="J788" s="16" t="str">
        <f t="shared" si="104"/>
        <v/>
      </c>
    </row>
    <row r="789" spans="1:10" s="16" customFormat="1" ht="15" x14ac:dyDescent="0.25">
      <c r="A789" s="48">
        <v>33</v>
      </c>
      <c r="B789" s="48" t="s">
        <v>96</v>
      </c>
      <c r="C789" s="48">
        <v>332</v>
      </c>
      <c r="D789" s="48">
        <v>98</v>
      </c>
      <c r="E789" s="48">
        <v>102</v>
      </c>
      <c r="F789" s="48">
        <v>132</v>
      </c>
      <c r="H789" s="16" t="str">
        <f t="shared" si="103"/>
        <v>Grade 4 Girls Brookside B</v>
      </c>
      <c r="I789" s="16">
        <f>COUNTIF('Point Totals by Grade-Gender'!A:A, 'Team Points Summary'!H789)</f>
        <v>1</v>
      </c>
      <c r="J789" s="16" t="str">
        <f t="shared" si="104"/>
        <v/>
      </c>
    </row>
    <row r="790" spans="1:10" s="16" customFormat="1" ht="15" x14ac:dyDescent="0.25">
      <c r="A790" s="48">
        <v>34</v>
      </c>
      <c r="B790" s="48" t="s">
        <v>210</v>
      </c>
      <c r="C790" s="48">
        <v>336</v>
      </c>
      <c r="D790" s="48">
        <v>104</v>
      </c>
      <c r="E790" s="48">
        <v>105</v>
      </c>
      <c r="F790" s="48">
        <v>127</v>
      </c>
      <c r="H790" s="16" t="str">
        <f t="shared" ref="H790:H807" si="105">CONCATENATE("Grade 4 Girls ", B790)</f>
        <v>Grade 4 Girls David Thomas King A</v>
      </c>
      <c r="I790" s="16">
        <f>COUNTIF('Point Totals by Grade-Gender'!A:A, 'Team Points Summary'!H790)</f>
        <v>1</v>
      </c>
      <c r="J790" s="16" t="str">
        <f t="shared" ref="J790:J807" si="106">IF(I790 = 0, "MISSING", "")</f>
        <v/>
      </c>
    </row>
    <row r="791" spans="1:10" s="16" customFormat="1" ht="15" x14ac:dyDescent="0.25">
      <c r="A791" s="48">
        <v>35</v>
      </c>
      <c r="B791" s="48" t="s">
        <v>319</v>
      </c>
      <c r="C791" s="48">
        <v>338</v>
      </c>
      <c r="D791" s="48">
        <v>109</v>
      </c>
      <c r="E791" s="48">
        <v>114</v>
      </c>
      <c r="F791" s="48">
        <v>115</v>
      </c>
      <c r="H791" s="16" t="str">
        <f t="shared" si="105"/>
        <v>Grade 4 Girls Forest Heights B</v>
      </c>
      <c r="I791" s="16">
        <f>COUNTIF('Point Totals by Grade-Gender'!A:A, 'Team Points Summary'!H791)</f>
        <v>1</v>
      </c>
      <c r="J791" s="16" t="str">
        <f t="shared" si="106"/>
        <v/>
      </c>
    </row>
    <row r="792" spans="1:10" s="16" customFormat="1" ht="15" x14ac:dyDescent="0.25">
      <c r="A792" s="48">
        <v>36</v>
      </c>
      <c r="B792" s="48" t="s">
        <v>75</v>
      </c>
      <c r="C792" s="48">
        <v>356</v>
      </c>
      <c r="D792" s="48">
        <v>84</v>
      </c>
      <c r="E792" s="48">
        <v>100</v>
      </c>
      <c r="F792" s="48">
        <v>172</v>
      </c>
      <c r="H792" s="16" t="str">
        <f t="shared" si="105"/>
        <v>Grade 4 Girls Westbrook B</v>
      </c>
      <c r="I792" s="16">
        <f>COUNTIF('Point Totals by Grade-Gender'!A:A, 'Team Points Summary'!H792)</f>
        <v>1</v>
      </c>
      <c r="J792" s="16" t="str">
        <f t="shared" si="106"/>
        <v/>
      </c>
    </row>
    <row r="793" spans="1:10" s="16" customFormat="1" ht="15" x14ac:dyDescent="0.25">
      <c r="A793" s="48">
        <v>37</v>
      </c>
      <c r="B793" s="48" t="s">
        <v>230</v>
      </c>
      <c r="C793" s="48">
        <v>364</v>
      </c>
      <c r="D793" s="48">
        <v>70</v>
      </c>
      <c r="E793" s="48">
        <v>71</v>
      </c>
      <c r="F793" s="48">
        <v>223</v>
      </c>
      <c r="H793" s="16" t="str">
        <f t="shared" si="105"/>
        <v>Grade 4 Girls Johnny Bright B</v>
      </c>
      <c r="I793" s="16">
        <f>COUNTIF('Point Totals by Grade-Gender'!A:A, 'Team Points Summary'!H793)</f>
        <v>1</v>
      </c>
      <c r="J793" s="16" t="str">
        <f t="shared" si="106"/>
        <v/>
      </c>
    </row>
    <row r="794" spans="1:10" s="16" customFormat="1" ht="15" x14ac:dyDescent="0.25">
      <c r="A794" s="48">
        <v>38</v>
      </c>
      <c r="B794" s="48" t="s">
        <v>336</v>
      </c>
      <c r="C794" s="48">
        <v>375</v>
      </c>
      <c r="D794" s="48">
        <v>23</v>
      </c>
      <c r="E794" s="48">
        <v>170</v>
      </c>
      <c r="F794" s="48">
        <v>182</v>
      </c>
      <c r="H794" s="16" t="str">
        <f t="shared" si="105"/>
        <v>Grade 4 Girls Pine Street A</v>
      </c>
      <c r="I794" s="16">
        <f>COUNTIF('Point Totals by Grade-Gender'!A:A, 'Team Points Summary'!H794)</f>
        <v>1</v>
      </c>
      <c r="J794" s="16" t="str">
        <f t="shared" si="106"/>
        <v/>
      </c>
    </row>
    <row r="795" spans="1:10" s="16" customFormat="1" ht="15" x14ac:dyDescent="0.25">
      <c r="A795" s="48">
        <v>39</v>
      </c>
      <c r="B795" s="48" t="s">
        <v>54</v>
      </c>
      <c r="C795" s="48">
        <v>386</v>
      </c>
      <c r="D795" s="48">
        <v>93</v>
      </c>
      <c r="E795" s="48">
        <v>94</v>
      </c>
      <c r="F795" s="48">
        <v>199</v>
      </c>
      <c r="H795" s="16" t="str">
        <f t="shared" si="105"/>
        <v>Grade 4 Girls Michael A. Kostek B</v>
      </c>
      <c r="I795" s="16">
        <f>COUNTIF('Point Totals by Grade-Gender'!A:A, 'Team Points Summary'!H795)</f>
        <v>1</v>
      </c>
      <c r="J795" s="16" t="str">
        <f t="shared" si="106"/>
        <v/>
      </c>
    </row>
    <row r="796" spans="1:10" s="16" customFormat="1" ht="15" x14ac:dyDescent="0.25">
      <c r="A796" s="48">
        <v>40</v>
      </c>
      <c r="B796" s="48" t="s">
        <v>84</v>
      </c>
      <c r="C796" s="48">
        <v>399</v>
      </c>
      <c r="D796" s="48">
        <v>118</v>
      </c>
      <c r="E796" s="48">
        <v>126</v>
      </c>
      <c r="F796" s="48">
        <v>155</v>
      </c>
      <c r="H796" s="16" t="str">
        <f t="shared" si="105"/>
        <v>Grade 4 Girls Brander Gardens C</v>
      </c>
      <c r="I796" s="16">
        <f>COUNTIF('Point Totals by Grade-Gender'!A:A, 'Team Points Summary'!H796)</f>
        <v>1</v>
      </c>
      <c r="J796" s="16" t="str">
        <f t="shared" si="106"/>
        <v/>
      </c>
    </row>
    <row r="797" spans="1:10" s="16" customFormat="1" ht="15" x14ac:dyDescent="0.25">
      <c r="A797" s="48">
        <v>41</v>
      </c>
      <c r="B797" s="48" t="s">
        <v>464</v>
      </c>
      <c r="C797" s="48">
        <v>411</v>
      </c>
      <c r="D797" s="48">
        <v>106</v>
      </c>
      <c r="E797" s="48">
        <v>138</v>
      </c>
      <c r="F797" s="48">
        <v>167</v>
      </c>
      <c r="H797" s="16" t="str">
        <f t="shared" si="105"/>
        <v>Grade 4 Girls Shauna May Seneca A</v>
      </c>
      <c r="I797" s="16">
        <f>COUNTIF('Point Totals by Grade-Gender'!A:A, 'Team Points Summary'!H797)</f>
        <v>1</v>
      </c>
      <c r="J797" s="16" t="str">
        <f t="shared" si="106"/>
        <v/>
      </c>
    </row>
    <row r="798" spans="1:10" s="16" customFormat="1" ht="15" x14ac:dyDescent="0.25">
      <c r="A798" s="48">
        <v>42</v>
      </c>
      <c r="B798" s="48" t="s">
        <v>215</v>
      </c>
      <c r="C798" s="48">
        <v>420</v>
      </c>
      <c r="D798" s="48">
        <v>135</v>
      </c>
      <c r="E798" s="48">
        <v>136</v>
      </c>
      <c r="F798" s="48">
        <v>149</v>
      </c>
      <c r="H798" s="16" t="str">
        <f t="shared" si="105"/>
        <v>Grade 4 Girls David Thomas King B</v>
      </c>
      <c r="I798" s="16">
        <f>COUNTIF('Point Totals by Grade-Gender'!A:A, 'Team Points Summary'!H798)</f>
        <v>1</v>
      </c>
      <c r="J798" s="16" t="str">
        <f t="shared" si="106"/>
        <v/>
      </c>
    </row>
    <row r="799" spans="1:10" s="16" customFormat="1" ht="15" x14ac:dyDescent="0.25">
      <c r="A799" s="48">
        <v>43</v>
      </c>
      <c r="B799" s="48" t="s">
        <v>159</v>
      </c>
      <c r="C799" s="48">
        <v>421</v>
      </c>
      <c r="D799" s="48">
        <v>125</v>
      </c>
      <c r="E799" s="48">
        <v>145</v>
      </c>
      <c r="F799" s="48">
        <v>151</v>
      </c>
      <c r="H799" s="16" t="str">
        <f t="shared" si="105"/>
        <v>Grade 4 Girls Soraya Hafez A</v>
      </c>
      <c r="I799" s="16">
        <f>COUNTIF('Point Totals by Grade-Gender'!A:A, 'Team Points Summary'!H799)</f>
        <v>1</v>
      </c>
      <c r="J799" s="16" t="str">
        <f t="shared" si="106"/>
        <v/>
      </c>
    </row>
    <row r="800" spans="1:10" s="16" customFormat="1" ht="15" x14ac:dyDescent="0.25">
      <c r="A800" s="48">
        <v>44</v>
      </c>
      <c r="B800" s="48" t="s">
        <v>312</v>
      </c>
      <c r="C800" s="48">
        <v>431</v>
      </c>
      <c r="D800" s="48">
        <v>59</v>
      </c>
      <c r="E800" s="48">
        <v>180</v>
      </c>
      <c r="F800" s="48">
        <v>192</v>
      </c>
      <c r="H800" s="16" t="str">
        <f t="shared" si="105"/>
        <v>Grade 4 Girls Hardisty B</v>
      </c>
      <c r="I800" s="16">
        <f>COUNTIF('Point Totals by Grade-Gender'!A:A, 'Team Points Summary'!H800)</f>
        <v>1</v>
      </c>
      <c r="J800" s="16" t="str">
        <f t="shared" si="106"/>
        <v/>
      </c>
    </row>
    <row r="801" spans="1:10" s="16" customFormat="1" ht="15" x14ac:dyDescent="0.25">
      <c r="A801" s="48">
        <v>45</v>
      </c>
      <c r="B801" s="48" t="s">
        <v>57</v>
      </c>
      <c r="C801" s="48">
        <v>443</v>
      </c>
      <c r="D801" s="48">
        <v>24</v>
      </c>
      <c r="E801" s="48">
        <v>194</v>
      </c>
      <c r="F801" s="48">
        <v>225</v>
      </c>
      <c r="H801" s="16" t="str">
        <f t="shared" si="105"/>
        <v>Grade 4 Girls Uncas A</v>
      </c>
      <c r="I801" s="16">
        <f>COUNTIF('Point Totals by Grade-Gender'!A:A, 'Team Points Summary'!H801)</f>
        <v>1</v>
      </c>
      <c r="J801" s="16" t="str">
        <f t="shared" si="106"/>
        <v/>
      </c>
    </row>
    <row r="802" spans="1:10" s="16" customFormat="1" ht="15" x14ac:dyDescent="0.25">
      <c r="A802" s="48">
        <v>46</v>
      </c>
      <c r="B802" s="48" t="s">
        <v>209</v>
      </c>
      <c r="C802" s="48">
        <v>459</v>
      </c>
      <c r="D802" s="48">
        <v>82</v>
      </c>
      <c r="E802" s="48">
        <v>188</v>
      </c>
      <c r="F802" s="48">
        <v>189</v>
      </c>
      <c r="H802" s="16" t="str">
        <f t="shared" si="105"/>
        <v>Grade 4 Girls Westglen A</v>
      </c>
      <c r="I802" s="16">
        <f>COUNTIF('Point Totals by Grade-Gender'!A:A, 'Team Points Summary'!H802)</f>
        <v>1</v>
      </c>
      <c r="J802" s="16" t="str">
        <f t="shared" si="106"/>
        <v/>
      </c>
    </row>
    <row r="803" spans="1:10" s="16" customFormat="1" ht="15" x14ac:dyDescent="0.25">
      <c r="A803" s="48">
        <v>47</v>
      </c>
      <c r="B803" s="48" t="s">
        <v>224</v>
      </c>
      <c r="C803" s="48">
        <v>459</v>
      </c>
      <c r="D803" s="48">
        <v>130</v>
      </c>
      <c r="E803" s="48">
        <v>164</v>
      </c>
      <c r="F803" s="48">
        <v>165</v>
      </c>
      <c r="H803" s="16" t="str">
        <f t="shared" si="105"/>
        <v>Grade 4 Girls Aurora Charter C</v>
      </c>
      <c r="I803" s="16">
        <f>COUNTIF('Point Totals by Grade-Gender'!A:A, 'Team Points Summary'!H803)</f>
        <v>1</v>
      </c>
      <c r="J803" s="16" t="str">
        <f t="shared" si="106"/>
        <v/>
      </c>
    </row>
    <row r="804" spans="1:10" s="16" customFormat="1" ht="15" x14ac:dyDescent="0.25">
      <c r="A804" s="48">
        <v>48</v>
      </c>
      <c r="B804" s="48" t="s">
        <v>72</v>
      </c>
      <c r="C804" s="48">
        <v>460</v>
      </c>
      <c r="D804" s="48">
        <v>116</v>
      </c>
      <c r="E804" s="48">
        <v>148</v>
      </c>
      <c r="F804" s="48">
        <v>196</v>
      </c>
      <c r="H804" s="16" t="str">
        <f t="shared" si="105"/>
        <v>Grade 4 Girls Earl Buxton D</v>
      </c>
      <c r="I804" s="16">
        <f>COUNTIF('Point Totals by Grade-Gender'!A:A, 'Team Points Summary'!H804)</f>
        <v>1</v>
      </c>
      <c r="J804" s="16" t="str">
        <f t="shared" si="106"/>
        <v/>
      </c>
    </row>
    <row r="805" spans="1:10" s="16" customFormat="1" ht="15" x14ac:dyDescent="0.25">
      <c r="A805" s="48">
        <v>49</v>
      </c>
      <c r="B805" s="48" t="s">
        <v>313</v>
      </c>
      <c r="C805" s="48">
        <v>469</v>
      </c>
      <c r="D805" s="48">
        <v>146</v>
      </c>
      <c r="E805" s="48">
        <v>161</v>
      </c>
      <c r="F805" s="48">
        <v>162</v>
      </c>
      <c r="H805" s="16" t="str">
        <f t="shared" si="105"/>
        <v>Grade 4 Girls Elmwood B</v>
      </c>
      <c r="I805" s="16">
        <f>COUNTIF('Point Totals by Grade-Gender'!A:A, 'Team Points Summary'!H805)</f>
        <v>1</v>
      </c>
      <c r="J805" s="16" t="str">
        <f t="shared" si="106"/>
        <v/>
      </c>
    </row>
    <row r="806" spans="1:10" s="16" customFormat="1" ht="15" x14ac:dyDescent="0.25">
      <c r="A806" s="48">
        <v>50</v>
      </c>
      <c r="B806" s="48" t="s">
        <v>438</v>
      </c>
      <c r="C806" s="48">
        <v>483</v>
      </c>
      <c r="D806" s="48">
        <v>133</v>
      </c>
      <c r="E806" s="48">
        <v>150</v>
      </c>
      <c r="F806" s="48">
        <v>200</v>
      </c>
      <c r="H806" s="16" t="str">
        <f t="shared" si="105"/>
        <v>Grade 4 Girls Virginia Park B</v>
      </c>
      <c r="I806" s="16">
        <f>COUNTIF('Point Totals by Grade-Gender'!A:A, 'Team Points Summary'!H806)</f>
        <v>1</v>
      </c>
      <c r="J806" s="16" t="str">
        <f t="shared" si="106"/>
        <v/>
      </c>
    </row>
    <row r="807" spans="1:10" s="16" customFormat="1" ht="15" x14ac:dyDescent="0.25">
      <c r="A807" s="48">
        <v>51</v>
      </c>
      <c r="B807" s="48" t="s">
        <v>46</v>
      </c>
      <c r="C807" s="48">
        <v>489</v>
      </c>
      <c r="D807" s="48">
        <v>137</v>
      </c>
      <c r="E807" s="48">
        <v>168</v>
      </c>
      <c r="F807" s="48">
        <v>184</v>
      </c>
      <c r="H807" s="16" t="str">
        <f t="shared" si="105"/>
        <v>Grade 4 Girls George P. Nicholson A</v>
      </c>
      <c r="I807" s="16">
        <f>COUNTIF('Point Totals by Grade-Gender'!A:A, 'Team Points Summary'!H807)</f>
        <v>1</v>
      </c>
      <c r="J807" s="16" t="str">
        <f t="shared" si="106"/>
        <v/>
      </c>
    </row>
    <row r="808" spans="1:10" s="16" customFormat="1" ht="15" x14ac:dyDescent="0.25">
      <c r="A808" s="48">
        <v>52</v>
      </c>
      <c r="B808" s="48" t="s">
        <v>122</v>
      </c>
      <c r="C808" s="48">
        <v>522</v>
      </c>
      <c r="D808" s="48">
        <v>173</v>
      </c>
      <c r="E808" s="48">
        <v>174</v>
      </c>
      <c r="F808" s="48">
        <v>175</v>
      </c>
      <c r="H808" s="16" t="str">
        <f t="shared" si="103"/>
        <v>Grade 4 Girls King Edward B</v>
      </c>
      <c r="I808" s="16">
        <f>COUNTIF('Point Totals by Grade-Gender'!A:A, 'Team Points Summary'!H808)</f>
        <v>1</v>
      </c>
      <c r="J808" s="16" t="str">
        <f t="shared" si="104"/>
        <v/>
      </c>
    </row>
    <row r="809" spans="1:10" s="16" customFormat="1" ht="15" x14ac:dyDescent="0.25">
      <c r="A809" s="48">
        <v>53</v>
      </c>
      <c r="B809" s="48" t="s">
        <v>686</v>
      </c>
      <c r="C809" s="48">
        <v>526</v>
      </c>
      <c r="D809" s="48">
        <v>169</v>
      </c>
      <c r="E809" s="48">
        <v>178</v>
      </c>
      <c r="F809" s="48">
        <v>179</v>
      </c>
      <c r="H809" s="16" t="str">
        <f t="shared" si="101"/>
        <v>Grade 4 Girls Constable Daniel Woodall B</v>
      </c>
      <c r="I809" s="16">
        <f>COUNTIF('Point Totals by Grade-Gender'!A:A, 'Team Points Summary'!H809)</f>
        <v>1</v>
      </c>
      <c r="J809" s="16" t="str">
        <f t="shared" si="102"/>
        <v/>
      </c>
    </row>
    <row r="810" spans="1:10" s="16" customFormat="1" ht="15" x14ac:dyDescent="0.25">
      <c r="A810" s="48">
        <v>54</v>
      </c>
      <c r="B810" s="48" t="s">
        <v>67</v>
      </c>
      <c r="C810" s="48">
        <v>529</v>
      </c>
      <c r="D810" s="48">
        <v>158</v>
      </c>
      <c r="E810" s="48">
        <v>159</v>
      </c>
      <c r="F810" s="48">
        <v>212</v>
      </c>
      <c r="H810" s="16" t="str">
        <f t="shared" si="101"/>
        <v>Grade 4 Girls Centennial A</v>
      </c>
      <c r="I810" s="16">
        <f>COUNTIF('Point Totals by Grade-Gender'!A:A, 'Team Points Summary'!H810)</f>
        <v>1</v>
      </c>
      <c r="J810" s="16" t="str">
        <f t="shared" si="102"/>
        <v/>
      </c>
    </row>
    <row r="811" spans="1:10" s="16" customFormat="1" ht="15" x14ac:dyDescent="0.25">
      <c r="A811" s="48">
        <v>55</v>
      </c>
      <c r="B811" s="48" t="s">
        <v>454</v>
      </c>
      <c r="C811" s="48">
        <v>541</v>
      </c>
      <c r="D811" s="48">
        <v>157</v>
      </c>
      <c r="E811" s="48">
        <v>166</v>
      </c>
      <c r="F811" s="48">
        <v>218</v>
      </c>
      <c r="H811" s="16" t="str">
        <f t="shared" si="101"/>
        <v>Grade 4 Girls Winterburn B</v>
      </c>
      <c r="I811" s="16">
        <f>COUNTIF('Point Totals by Grade-Gender'!A:A, 'Team Points Summary'!H811)</f>
        <v>1</v>
      </c>
      <c r="J811" s="16" t="str">
        <f t="shared" si="102"/>
        <v/>
      </c>
    </row>
    <row r="812" spans="1:10" s="16" customFormat="1" ht="15" x14ac:dyDescent="0.25">
      <c r="A812" s="48">
        <v>56</v>
      </c>
      <c r="B812" s="48" t="s">
        <v>465</v>
      </c>
      <c r="C812" s="48">
        <v>552</v>
      </c>
      <c r="D812" s="48">
        <v>171</v>
      </c>
      <c r="E812" s="48">
        <v>190</v>
      </c>
      <c r="F812" s="48">
        <v>191</v>
      </c>
      <c r="H812" s="16" t="str">
        <f t="shared" si="101"/>
        <v>Grade 4 Girls Shauna May Seneca B</v>
      </c>
      <c r="I812" s="16">
        <f>COUNTIF('Point Totals by Grade-Gender'!A:A, 'Team Points Summary'!H812)</f>
        <v>1</v>
      </c>
      <c r="J812" s="16" t="str">
        <f t="shared" si="102"/>
        <v/>
      </c>
    </row>
    <row r="813" spans="1:10" s="16" customFormat="1" ht="15" x14ac:dyDescent="0.25">
      <c r="A813" s="48">
        <v>57</v>
      </c>
      <c r="B813" s="48" t="s">
        <v>98</v>
      </c>
      <c r="C813" s="48">
        <v>554</v>
      </c>
      <c r="D813" s="48">
        <v>183</v>
      </c>
      <c r="E813" s="48">
        <v>185</v>
      </c>
      <c r="F813" s="48">
        <v>186</v>
      </c>
      <c r="H813" s="16" t="str">
        <f t="shared" si="101"/>
        <v>Grade 4 Girls Mill Creek B</v>
      </c>
      <c r="I813" s="16">
        <f>COUNTIF('Point Totals by Grade-Gender'!A:A, 'Team Points Summary'!H813)</f>
        <v>1</v>
      </c>
      <c r="J813" s="16" t="str">
        <f t="shared" si="102"/>
        <v/>
      </c>
    </row>
    <row r="814" spans="1:10" s="16" customFormat="1" ht="15" x14ac:dyDescent="0.25">
      <c r="A814" s="48">
        <v>58</v>
      </c>
      <c r="B814" s="48" t="s">
        <v>337</v>
      </c>
      <c r="C814" s="48">
        <v>567</v>
      </c>
      <c r="D814" s="48">
        <v>134</v>
      </c>
      <c r="E814" s="48">
        <v>193</v>
      </c>
      <c r="F814" s="48">
        <v>240</v>
      </c>
      <c r="H814" s="16" t="str">
        <f t="shared" si="101"/>
        <v>Grade 4 Girls Forest Heights C</v>
      </c>
      <c r="I814" s="16">
        <f>COUNTIF('Point Totals by Grade-Gender'!A:A, 'Team Points Summary'!H814)</f>
        <v>1</v>
      </c>
      <c r="J814" s="16" t="str">
        <f t="shared" si="102"/>
        <v/>
      </c>
    </row>
    <row r="815" spans="1:10" s="16" customFormat="1" ht="15" x14ac:dyDescent="0.25">
      <c r="A815" s="48">
        <v>59</v>
      </c>
      <c r="B815" s="48" t="s">
        <v>55</v>
      </c>
      <c r="C815" s="48">
        <v>612</v>
      </c>
      <c r="D815" s="48">
        <v>187</v>
      </c>
      <c r="E815" s="48">
        <v>211</v>
      </c>
      <c r="F815" s="48">
        <v>214</v>
      </c>
      <c r="H815" s="16" t="str">
        <f t="shared" si="101"/>
        <v>Grade 4 Girls George P. Nicholson B</v>
      </c>
      <c r="I815" s="16">
        <f>COUNTIF('Point Totals by Grade-Gender'!A:A, 'Team Points Summary'!H815)</f>
        <v>1</v>
      </c>
      <c r="J815" s="16" t="str">
        <f t="shared" si="102"/>
        <v/>
      </c>
    </row>
    <row r="816" spans="1:10" s="16" customFormat="1" ht="15" x14ac:dyDescent="0.25">
      <c r="A816" s="48">
        <v>60</v>
      </c>
      <c r="B816" s="48" t="s">
        <v>217</v>
      </c>
      <c r="C816" s="48">
        <v>618</v>
      </c>
      <c r="D816" s="48">
        <v>181</v>
      </c>
      <c r="E816" s="48">
        <v>216</v>
      </c>
      <c r="F816" s="48">
        <v>221</v>
      </c>
      <c r="H816" s="16" t="str">
        <f t="shared" ref="H816:H821" si="107">CONCATENATE("Grade 4 Girls ", B816)</f>
        <v>Grade 4 Girls David Thomas King C</v>
      </c>
      <c r="I816" s="16">
        <f>COUNTIF('Point Totals by Grade-Gender'!A:A, 'Team Points Summary'!H816)</f>
        <v>1</v>
      </c>
      <c r="J816" s="16" t="str">
        <f t="shared" ref="J816:J821" si="108">IF(I816 = 0, "MISSING", "")</f>
        <v/>
      </c>
    </row>
    <row r="817" spans="1:11" s="16" customFormat="1" ht="15" x14ac:dyDescent="0.25">
      <c r="A817" s="48">
        <v>61</v>
      </c>
      <c r="B817" s="48" t="s">
        <v>225</v>
      </c>
      <c r="C817" s="48">
        <v>629</v>
      </c>
      <c r="D817" s="48">
        <v>207</v>
      </c>
      <c r="E817" s="48">
        <v>209</v>
      </c>
      <c r="F817" s="48">
        <v>213</v>
      </c>
      <c r="H817" s="16" t="str">
        <f t="shared" si="107"/>
        <v>Grade 4 Girls Aurora Charter D</v>
      </c>
      <c r="I817" s="16">
        <f>COUNTIF('Point Totals by Grade-Gender'!A:A, 'Team Points Summary'!H817)</f>
        <v>1</v>
      </c>
      <c r="J817" s="16" t="str">
        <f t="shared" si="108"/>
        <v/>
      </c>
    </row>
    <row r="818" spans="1:11" s="16" customFormat="1" ht="15" x14ac:dyDescent="0.25">
      <c r="A818" s="48">
        <v>62</v>
      </c>
      <c r="B818" s="48" t="s">
        <v>466</v>
      </c>
      <c r="C818" s="48">
        <v>654</v>
      </c>
      <c r="D818" s="48">
        <v>208</v>
      </c>
      <c r="E818" s="48">
        <v>220</v>
      </c>
      <c r="F818" s="48">
        <v>226</v>
      </c>
      <c r="H818" s="16" t="str">
        <f t="shared" si="107"/>
        <v>Grade 4 Girls Shauna May Seneca C</v>
      </c>
      <c r="I818" s="16">
        <f>COUNTIF('Point Totals by Grade-Gender'!A:A, 'Team Points Summary'!H818)</f>
        <v>1</v>
      </c>
      <c r="J818" s="16" t="str">
        <f t="shared" si="108"/>
        <v/>
      </c>
    </row>
    <row r="819" spans="1:11" s="16" customFormat="1" ht="15" x14ac:dyDescent="0.25">
      <c r="A819" s="48">
        <v>63</v>
      </c>
      <c r="B819" s="48" t="s">
        <v>226</v>
      </c>
      <c r="C819" s="48">
        <v>669</v>
      </c>
      <c r="D819" s="48">
        <v>219</v>
      </c>
      <c r="E819" s="48">
        <v>222</v>
      </c>
      <c r="F819" s="48">
        <v>228</v>
      </c>
      <c r="H819" s="16" t="str">
        <f t="shared" si="107"/>
        <v>Grade 4 Girls Aurora Charter E</v>
      </c>
      <c r="I819" s="16">
        <f>COUNTIF('Point Totals by Grade-Gender'!A:A, 'Team Points Summary'!H819)</f>
        <v>1</v>
      </c>
      <c r="J819" s="16" t="str">
        <f t="shared" si="108"/>
        <v/>
      </c>
    </row>
    <row r="820" spans="1:11" s="16" customFormat="1" ht="15" x14ac:dyDescent="0.25">
      <c r="A820" s="48">
        <v>64</v>
      </c>
      <c r="B820" s="48" t="s">
        <v>467</v>
      </c>
      <c r="C820" s="48">
        <v>676</v>
      </c>
      <c r="D820" s="48">
        <v>201</v>
      </c>
      <c r="E820" s="48">
        <v>237</v>
      </c>
      <c r="F820" s="48">
        <v>238</v>
      </c>
      <c r="H820" s="16" t="str">
        <f t="shared" si="107"/>
        <v>Grade 4 Girls Gold Bar B</v>
      </c>
      <c r="I820" s="16">
        <f>COUNTIF('Point Totals by Grade-Gender'!A:A, 'Team Points Summary'!H820)</f>
        <v>1</v>
      </c>
      <c r="J820" s="16" t="str">
        <f t="shared" si="108"/>
        <v/>
      </c>
    </row>
    <row r="821" spans="1:11" s="16" customFormat="1" ht="15" x14ac:dyDescent="0.25">
      <c r="A821" s="48">
        <v>65</v>
      </c>
      <c r="B821" s="48" t="s">
        <v>468</v>
      </c>
      <c r="C821" s="48">
        <v>704</v>
      </c>
      <c r="D821" s="48">
        <v>233</v>
      </c>
      <c r="E821" s="48">
        <v>235</v>
      </c>
      <c r="F821" s="48">
        <v>236</v>
      </c>
      <c r="H821" s="16" t="str">
        <f t="shared" si="107"/>
        <v>Grade 4 Girls Shauna May Seneca D</v>
      </c>
      <c r="I821" s="16">
        <f>COUNTIF('Point Totals by Grade-Gender'!A:A, 'Team Points Summary'!H821)</f>
        <v>1</v>
      </c>
      <c r="J821" s="16" t="str">
        <f t="shared" si="108"/>
        <v/>
      </c>
    </row>
    <row r="822" spans="1:11" s="16" customFormat="1" x14ac:dyDescent="0.2">
      <c r="C822" s="21">
        <f>SUM(C757:C821)</f>
        <v>22379</v>
      </c>
      <c r="H822" s="1" t="s">
        <v>26</v>
      </c>
      <c r="I822" s="16">
        <f>COUNTIF('Point Totals by Grade-Gender'!A:A, 'Team Points Summary'!H822)</f>
        <v>1</v>
      </c>
      <c r="J822" s="16" t="str">
        <f t="shared" ref="J822:J937" si="109">IF(I822 = 0, "MISSING", "")</f>
        <v/>
      </c>
      <c r="K822" s="21"/>
    </row>
    <row r="823" spans="1:11" s="16" customFormat="1" x14ac:dyDescent="0.2">
      <c r="K823" s="21"/>
    </row>
    <row r="824" spans="1:11" s="16" customFormat="1" x14ac:dyDescent="0.2">
      <c r="A824" s="1" t="s">
        <v>430</v>
      </c>
      <c r="K824" s="21"/>
    </row>
    <row r="825" spans="1:11" s="16" customFormat="1" ht="15" x14ac:dyDescent="0.25">
      <c r="A825" s="49">
        <v>1</v>
      </c>
      <c r="B825" s="49" t="s">
        <v>209</v>
      </c>
      <c r="C825" s="49">
        <v>17</v>
      </c>
      <c r="D825" s="49">
        <v>2</v>
      </c>
      <c r="E825" s="49">
        <v>3</v>
      </c>
      <c r="F825" s="49">
        <v>12</v>
      </c>
      <c r="H825" s="16" t="str">
        <f>CONCATENATE("Grade 4 Boys ", B825)</f>
        <v>Grade 4 Boys Westglen A</v>
      </c>
      <c r="I825" s="16">
        <f>COUNTIF('Point Totals by Grade-Gender'!A:A, 'Team Points Summary'!H825)</f>
        <v>1</v>
      </c>
      <c r="J825" s="16" t="str">
        <f t="shared" si="109"/>
        <v/>
      </c>
    </row>
    <row r="826" spans="1:11" s="16" customFormat="1" ht="15" x14ac:dyDescent="0.25">
      <c r="A826" s="49">
        <v>2</v>
      </c>
      <c r="B826" s="49" t="s">
        <v>51</v>
      </c>
      <c r="C826" s="49">
        <v>23</v>
      </c>
      <c r="D826" s="49">
        <v>4</v>
      </c>
      <c r="E826" s="49">
        <v>6</v>
      </c>
      <c r="F826" s="49">
        <v>13</v>
      </c>
      <c r="H826" s="16" t="str">
        <f t="shared" ref="H826:H878" si="110">CONCATENATE("Grade 4 Boys ", B826)</f>
        <v>Grade 4 Boys Brander Gardens A</v>
      </c>
      <c r="I826" s="16">
        <f>COUNTIF('Point Totals by Grade-Gender'!A:A, 'Team Points Summary'!H826)</f>
        <v>1</v>
      </c>
      <c r="J826" s="16" t="str">
        <f t="shared" si="109"/>
        <v/>
      </c>
    </row>
    <row r="827" spans="1:11" s="16" customFormat="1" ht="15" x14ac:dyDescent="0.25">
      <c r="A827" s="49">
        <v>3</v>
      </c>
      <c r="B827" s="49" t="s">
        <v>66</v>
      </c>
      <c r="C827" s="49">
        <v>49</v>
      </c>
      <c r="D827" s="49">
        <v>8</v>
      </c>
      <c r="E827" s="49">
        <v>9</v>
      </c>
      <c r="F827" s="49">
        <v>32</v>
      </c>
      <c r="H827" s="16" t="str">
        <f t="shared" si="110"/>
        <v>Grade 4 Boys Patricia Heights A</v>
      </c>
      <c r="I827" s="16">
        <f>COUNTIF('Point Totals by Grade-Gender'!A:A, 'Team Points Summary'!H827)</f>
        <v>1</v>
      </c>
      <c r="J827" s="16" t="str">
        <f t="shared" si="109"/>
        <v/>
      </c>
    </row>
    <row r="828" spans="1:11" s="16" customFormat="1" ht="15" x14ac:dyDescent="0.25">
      <c r="A828" s="49">
        <v>4</v>
      </c>
      <c r="B828" s="49" t="s">
        <v>97</v>
      </c>
      <c r="C828" s="49">
        <v>51</v>
      </c>
      <c r="D828" s="49">
        <v>14</v>
      </c>
      <c r="E828" s="49">
        <v>18</v>
      </c>
      <c r="F828" s="49">
        <v>19</v>
      </c>
      <c r="H828" s="16" t="str">
        <f t="shared" si="110"/>
        <v>Grade 4 Boys Mill Creek A</v>
      </c>
      <c r="I828" s="16">
        <f>COUNTIF('Point Totals by Grade-Gender'!A:A, 'Team Points Summary'!H828)</f>
        <v>1</v>
      </c>
      <c r="J828" s="16" t="str">
        <f t="shared" si="109"/>
        <v/>
      </c>
    </row>
    <row r="829" spans="1:11" s="16" customFormat="1" ht="15" x14ac:dyDescent="0.25">
      <c r="A829" s="49">
        <v>5</v>
      </c>
      <c r="B829" s="49" t="s">
        <v>45</v>
      </c>
      <c r="C829" s="49">
        <v>88</v>
      </c>
      <c r="D829" s="49">
        <v>10</v>
      </c>
      <c r="E829" s="49">
        <v>30</v>
      </c>
      <c r="F829" s="49">
        <v>48</v>
      </c>
      <c r="H829" s="16" t="str">
        <f t="shared" ref="H829:H875" si="111">CONCATENATE("Grade 4 Boys ", B829)</f>
        <v>Grade 4 Boys Michael A. Kostek A</v>
      </c>
      <c r="I829" s="16">
        <f>COUNTIF('Point Totals by Grade-Gender'!A:A, 'Team Points Summary'!H829)</f>
        <v>1</v>
      </c>
      <c r="J829" s="16" t="str">
        <f t="shared" ref="J829:J875" si="112">IF(I829 = 0, "MISSING", "")</f>
        <v/>
      </c>
    </row>
    <row r="830" spans="1:11" s="16" customFormat="1" ht="15" x14ac:dyDescent="0.25">
      <c r="A830" s="49">
        <v>6</v>
      </c>
      <c r="B830" s="49" t="s">
        <v>46</v>
      </c>
      <c r="C830" s="49">
        <v>89</v>
      </c>
      <c r="D830" s="49">
        <v>1</v>
      </c>
      <c r="E830" s="49">
        <v>43</v>
      </c>
      <c r="F830" s="49">
        <v>45</v>
      </c>
      <c r="H830" s="16" t="str">
        <f t="shared" si="111"/>
        <v>Grade 4 Boys George P. Nicholson A</v>
      </c>
      <c r="I830" s="16">
        <f>COUNTIF('Point Totals by Grade-Gender'!A:A, 'Team Points Summary'!H830)</f>
        <v>1</v>
      </c>
      <c r="J830" s="16" t="str">
        <f t="shared" si="112"/>
        <v/>
      </c>
    </row>
    <row r="831" spans="1:11" s="16" customFormat="1" ht="15" x14ac:dyDescent="0.25">
      <c r="A831" s="49">
        <v>7</v>
      </c>
      <c r="B831" s="49" t="s">
        <v>50</v>
      </c>
      <c r="C831" s="49">
        <v>122</v>
      </c>
      <c r="D831" s="49">
        <v>27</v>
      </c>
      <c r="E831" s="49">
        <v>41</v>
      </c>
      <c r="F831" s="49">
        <v>54</v>
      </c>
      <c r="H831" s="16" t="str">
        <f t="shared" si="111"/>
        <v>Grade 4 Boys Parkallen A</v>
      </c>
      <c r="I831" s="16">
        <f>COUNTIF('Point Totals by Grade-Gender'!A:A, 'Team Points Summary'!H831)</f>
        <v>1</v>
      </c>
      <c r="J831" s="16" t="str">
        <f t="shared" si="112"/>
        <v/>
      </c>
    </row>
    <row r="832" spans="1:11" s="16" customFormat="1" ht="15" x14ac:dyDescent="0.25">
      <c r="A832" s="49">
        <v>8</v>
      </c>
      <c r="B832" s="49" t="s">
        <v>53</v>
      </c>
      <c r="C832" s="49">
        <v>123</v>
      </c>
      <c r="D832" s="49">
        <v>22</v>
      </c>
      <c r="E832" s="49">
        <v>50</v>
      </c>
      <c r="F832" s="49">
        <v>51</v>
      </c>
      <c r="H832" s="16" t="str">
        <f t="shared" si="111"/>
        <v>Grade 4 Boys Holyrood A</v>
      </c>
      <c r="I832" s="16">
        <f>COUNTIF('Point Totals by Grade-Gender'!A:A, 'Team Points Summary'!H832)</f>
        <v>1</v>
      </c>
      <c r="J832" s="16" t="str">
        <f t="shared" si="112"/>
        <v/>
      </c>
    </row>
    <row r="833" spans="1:10" s="16" customFormat="1" ht="15" x14ac:dyDescent="0.25">
      <c r="A833" s="49">
        <v>9</v>
      </c>
      <c r="B833" s="49" t="s">
        <v>61</v>
      </c>
      <c r="C833" s="49">
        <v>126</v>
      </c>
      <c r="D833" s="49">
        <v>28</v>
      </c>
      <c r="E833" s="49">
        <v>46</v>
      </c>
      <c r="F833" s="49">
        <v>52</v>
      </c>
      <c r="H833" s="16" t="str">
        <f t="shared" si="111"/>
        <v>Grade 4 Boys Earl Buxton A</v>
      </c>
      <c r="I833" s="16">
        <f>COUNTIF('Point Totals by Grade-Gender'!A:A, 'Team Points Summary'!H833)</f>
        <v>1</v>
      </c>
      <c r="J833" s="16" t="str">
        <f t="shared" si="112"/>
        <v/>
      </c>
    </row>
    <row r="834" spans="1:10" s="16" customFormat="1" ht="15" x14ac:dyDescent="0.25">
      <c r="A834" s="49">
        <v>10</v>
      </c>
      <c r="B834" s="49" t="s">
        <v>210</v>
      </c>
      <c r="C834" s="49">
        <v>129</v>
      </c>
      <c r="D834" s="49">
        <v>7</v>
      </c>
      <c r="E834" s="49">
        <v>39</v>
      </c>
      <c r="F834" s="49">
        <v>83</v>
      </c>
      <c r="H834" s="16" t="str">
        <f t="shared" si="111"/>
        <v>Grade 4 Boys David Thomas King A</v>
      </c>
      <c r="I834" s="16">
        <f>COUNTIF('Point Totals by Grade-Gender'!A:A, 'Team Points Summary'!H834)</f>
        <v>1</v>
      </c>
      <c r="J834" s="16" t="str">
        <f t="shared" si="112"/>
        <v/>
      </c>
    </row>
    <row r="835" spans="1:10" s="16" customFormat="1" ht="15" x14ac:dyDescent="0.25">
      <c r="A835" s="49">
        <v>11</v>
      </c>
      <c r="B835" s="49" t="s">
        <v>49</v>
      </c>
      <c r="C835" s="49">
        <v>134</v>
      </c>
      <c r="D835" s="49">
        <v>16</v>
      </c>
      <c r="E835" s="49">
        <v>44</v>
      </c>
      <c r="F835" s="49">
        <v>74</v>
      </c>
      <c r="H835" s="16" t="str">
        <f t="shared" si="111"/>
        <v>Grade 4 Boys Rio Terrace A</v>
      </c>
      <c r="I835" s="16">
        <f>COUNTIF('Point Totals by Grade-Gender'!A:A, 'Team Points Summary'!H835)</f>
        <v>1</v>
      </c>
      <c r="J835" s="16" t="str">
        <f t="shared" si="112"/>
        <v/>
      </c>
    </row>
    <row r="836" spans="1:10" s="16" customFormat="1" ht="15" x14ac:dyDescent="0.25">
      <c r="A836" s="49">
        <v>12</v>
      </c>
      <c r="B836" s="49" t="s">
        <v>83</v>
      </c>
      <c r="C836" s="49">
        <v>143</v>
      </c>
      <c r="D836" s="49">
        <v>20</v>
      </c>
      <c r="E836" s="49">
        <v>58</v>
      </c>
      <c r="F836" s="49">
        <v>65</v>
      </c>
      <c r="H836" s="16" t="str">
        <f t="shared" si="111"/>
        <v>Grade 4 Boys Donnan A</v>
      </c>
      <c r="I836" s="16">
        <f>COUNTIF('Point Totals by Grade-Gender'!A:A, 'Team Points Summary'!H836)</f>
        <v>1</v>
      </c>
      <c r="J836" s="16" t="str">
        <f t="shared" si="112"/>
        <v/>
      </c>
    </row>
    <row r="837" spans="1:10" s="16" customFormat="1" ht="15" x14ac:dyDescent="0.25">
      <c r="A837" s="49">
        <v>13</v>
      </c>
      <c r="B837" s="49" t="s">
        <v>116</v>
      </c>
      <c r="C837" s="49">
        <v>144</v>
      </c>
      <c r="D837" s="49">
        <v>21</v>
      </c>
      <c r="E837" s="49">
        <v>60</v>
      </c>
      <c r="F837" s="49">
        <v>63</v>
      </c>
      <c r="H837" s="16" t="str">
        <f t="shared" si="111"/>
        <v>Grade 4 Boys King Edward A</v>
      </c>
      <c r="I837" s="16">
        <f>COUNTIF('Point Totals by Grade-Gender'!A:A, 'Team Points Summary'!H837)</f>
        <v>1</v>
      </c>
      <c r="J837" s="16" t="str">
        <f t="shared" si="112"/>
        <v/>
      </c>
    </row>
    <row r="838" spans="1:10" s="16" customFormat="1" ht="15" x14ac:dyDescent="0.25">
      <c r="A838" s="49">
        <v>14</v>
      </c>
      <c r="B838" s="49" t="s">
        <v>103</v>
      </c>
      <c r="C838" s="49">
        <v>153</v>
      </c>
      <c r="D838" s="49">
        <v>23</v>
      </c>
      <c r="E838" s="49">
        <v>31</v>
      </c>
      <c r="F838" s="49">
        <v>99</v>
      </c>
      <c r="H838" s="16" t="str">
        <f t="shared" si="111"/>
        <v>Grade 4 Boys Belgravia A</v>
      </c>
      <c r="I838" s="16">
        <f>COUNTIF('Point Totals by Grade-Gender'!A:A, 'Team Points Summary'!H838)</f>
        <v>1</v>
      </c>
      <c r="J838" s="16" t="str">
        <f t="shared" si="112"/>
        <v/>
      </c>
    </row>
    <row r="839" spans="1:10" s="16" customFormat="1" ht="15" x14ac:dyDescent="0.25">
      <c r="A839" s="49">
        <v>15</v>
      </c>
      <c r="B839" s="49" t="s">
        <v>222</v>
      </c>
      <c r="C839" s="49">
        <v>153</v>
      </c>
      <c r="D839" s="49">
        <v>36</v>
      </c>
      <c r="E839" s="49">
        <v>55</v>
      </c>
      <c r="F839" s="49">
        <v>62</v>
      </c>
      <c r="H839" s="16" t="str">
        <f t="shared" si="111"/>
        <v>Grade 4 Boys Aurora Charter A</v>
      </c>
      <c r="I839" s="16">
        <f>COUNTIF('Point Totals by Grade-Gender'!A:A, 'Team Points Summary'!H839)</f>
        <v>1</v>
      </c>
      <c r="J839" s="16" t="str">
        <f t="shared" si="112"/>
        <v/>
      </c>
    </row>
    <row r="840" spans="1:10" s="16" customFormat="1" ht="15" x14ac:dyDescent="0.25">
      <c r="A840" s="49">
        <v>16</v>
      </c>
      <c r="B840" s="49" t="s">
        <v>48</v>
      </c>
      <c r="C840" s="49">
        <v>162</v>
      </c>
      <c r="D840" s="49">
        <v>38</v>
      </c>
      <c r="E840" s="49">
        <v>53</v>
      </c>
      <c r="F840" s="49">
        <v>71</v>
      </c>
      <c r="H840" s="16" t="str">
        <f t="shared" si="111"/>
        <v>Grade 4 Boys Brookside A</v>
      </c>
      <c r="I840" s="16">
        <f>COUNTIF('Point Totals by Grade-Gender'!A:A, 'Team Points Summary'!H840)</f>
        <v>1</v>
      </c>
      <c r="J840" s="16" t="str">
        <f t="shared" si="112"/>
        <v/>
      </c>
    </row>
    <row r="841" spans="1:10" s="16" customFormat="1" ht="15" x14ac:dyDescent="0.25">
      <c r="A841" s="49">
        <v>17</v>
      </c>
      <c r="B841" s="49" t="s">
        <v>336</v>
      </c>
      <c r="C841" s="49">
        <v>166</v>
      </c>
      <c r="D841" s="49">
        <v>24</v>
      </c>
      <c r="E841" s="49">
        <v>66</v>
      </c>
      <c r="F841" s="49">
        <v>76</v>
      </c>
      <c r="H841" s="16" t="str">
        <f t="shared" si="111"/>
        <v>Grade 4 Boys Pine Street A</v>
      </c>
      <c r="I841" s="16">
        <f>COUNTIF('Point Totals by Grade-Gender'!A:A, 'Team Points Summary'!H841)</f>
        <v>1</v>
      </c>
      <c r="J841" s="16" t="str">
        <f t="shared" si="112"/>
        <v/>
      </c>
    </row>
    <row r="842" spans="1:10" s="16" customFormat="1" ht="15" x14ac:dyDescent="0.25">
      <c r="A842" s="49">
        <v>18</v>
      </c>
      <c r="B842" s="49" t="s">
        <v>439</v>
      </c>
      <c r="C842" s="49">
        <v>168</v>
      </c>
      <c r="D842" s="49">
        <v>5</v>
      </c>
      <c r="E842" s="49">
        <v>49</v>
      </c>
      <c r="F842" s="49">
        <v>114</v>
      </c>
      <c r="H842" s="16" t="str">
        <f t="shared" si="111"/>
        <v>Grade 4 Boys Tipaskan A</v>
      </c>
      <c r="I842" s="16">
        <f>COUNTIF('Point Totals by Grade-Gender'!A:A, 'Team Points Summary'!H842)</f>
        <v>1</v>
      </c>
      <c r="J842" s="16" t="str">
        <f t="shared" si="112"/>
        <v/>
      </c>
    </row>
    <row r="843" spans="1:10" s="16" customFormat="1" ht="15" x14ac:dyDescent="0.25">
      <c r="A843" s="49">
        <v>19</v>
      </c>
      <c r="B843" s="49" t="s">
        <v>67</v>
      </c>
      <c r="C843" s="49">
        <v>175</v>
      </c>
      <c r="D843" s="49">
        <v>17</v>
      </c>
      <c r="E843" s="49">
        <v>70</v>
      </c>
      <c r="F843" s="49">
        <v>88</v>
      </c>
      <c r="H843" s="16" t="str">
        <f t="shared" si="111"/>
        <v>Grade 4 Boys Centennial A</v>
      </c>
      <c r="I843" s="16">
        <f>COUNTIF('Point Totals by Grade-Gender'!A:A, 'Team Points Summary'!H843)</f>
        <v>1</v>
      </c>
      <c r="J843" s="16" t="str">
        <f t="shared" si="112"/>
        <v/>
      </c>
    </row>
    <row r="844" spans="1:10" s="16" customFormat="1" ht="15" x14ac:dyDescent="0.25">
      <c r="A844" s="49">
        <v>20</v>
      </c>
      <c r="B844" s="49" t="s">
        <v>73</v>
      </c>
      <c r="C844" s="49">
        <v>203</v>
      </c>
      <c r="D844" s="49">
        <v>35</v>
      </c>
      <c r="E844" s="49">
        <v>68</v>
      </c>
      <c r="F844" s="49">
        <v>100</v>
      </c>
      <c r="H844" s="16" t="str">
        <f t="shared" si="111"/>
        <v>Grade 4 Boys Forest Heights A</v>
      </c>
      <c r="I844" s="16">
        <f>COUNTIF('Point Totals by Grade-Gender'!A:A, 'Team Points Summary'!H844)</f>
        <v>1</v>
      </c>
      <c r="J844" s="16" t="str">
        <f t="shared" si="112"/>
        <v/>
      </c>
    </row>
    <row r="845" spans="1:10" s="16" customFormat="1" ht="15" x14ac:dyDescent="0.25">
      <c r="A845" s="49">
        <v>21</v>
      </c>
      <c r="B845" s="49" t="s">
        <v>60</v>
      </c>
      <c r="C845" s="49">
        <v>210</v>
      </c>
      <c r="D845" s="49">
        <v>29</v>
      </c>
      <c r="E845" s="49">
        <v>75</v>
      </c>
      <c r="F845" s="49">
        <v>106</v>
      </c>
      <c r="H845" s="16" t="str">
        <f t="shared" si="111"/>
        <v>Grade 4 Boys Brander Gardens B</v>
      </c>
      <c r="I845" s="16">
        <f>COUNTIF('Point Totals by Grade-Gender'!A:A, 'Team Points Summary'!H845)</f>
        <v>1</v>
      </c>
      <c r="J845" s="16" t="str">
        <f t="shared" si="112"/>
        <v/>
      </c>
    </row>
    <row r="846" spans="1:10" s="16" customFormat="1" ht="15" x14ac:dyDescent="0.25">
      <c r="A846" s="49">
        <v>22</v>
      </c>
      <c r="B846" s="49" t="s">
        <v>78</v>
      </c>
      <c r="C846" s="49">
        <v>210</v>
      </c>
      <c r="D846" s="49">
        <v>40</v>
      </c>
      <c r="E846" s="49">
        <v>79</v>
      </c>
      <c r="F846" s="49">
        <v>91</v>
      </c>
      <c r="H846" s="16" t="str">
        <f t="shared" si="111"/>
        <v>Grade 4 Boys Laurier Heights A</v>
      </c>
      <c r="I846" s="16">
        <f>COUNTIF('Point Totals by Grade-Gender'!A:A, 'Team Points Summary'!H846)</f>
        <v>1</v>
      </c>
      <c r="J846" s="16" t="str">
        <f t="shared" si="112"/>
        <v/>
      </c>
    </row>
    <row r="847" spans="1:10" s="16" customFormat="1" ht="15" x14ac:dyDescent="0.25">
      <c r="A847" s="49">
        <v>23</v>
      </c>
      <c r="B847" s="49" t="s">
        <v>59</v>
      </c>
      <c r="C847" s="49">
        <v>223</v>
      </c>
      <c r="D847" s="49">
        <v>57</v>
      </c>
      <c r="E847" s="49">
        <v>69</v>
      </c>
      <c r="F847" s="49">
        <v>97</v>
      </c>
      <c r="H847" s="16" t="str">
        <f t="shared" si="111"/>
        <v>Grade 4 Boys Parkallen B</v>
      </c>
      <c r="I847" s="16">
        <f>COUNTIF('Point Totals by Grade-Gender'!A:A, 'Team Points Summary'!H847)</f>
        <v>1</v>
      </c>
      <c r="J847" s="16" t="str">
        <f t="shared" si="112"/>
        <v/>
      </c>
    </row>
    <row r="848" spans="1:10" s="16" customFormat="1" ht="15" x14ac:dyDescent="0.25">
      <c r="A848" s="49">
        <v>24</v>
      </c>
      <c r="B848" s="49" t="s">
        <v>150</v>
      </c>
      <c r="C848" s="49">
        <v>233</v>
      </c>
      <c r="D848" s="49">
        <v>67</v>
      </c>
      <c r="E848" s="49">
        <v>77</v>
      </c>
      <c r="F848" s="49">
        <v>89</v>
      </c>
      <c r="H848" s="16" t="str">
        <f t="shared" si="111"/>
        <v>Grade 4 Boys Holyrood B</v>
      </c>
      <c r="I848" s="16">
        <f>COUNTIF('Point Totals by Grade-Gender'!A:A, 'Team Points Summary'!H848)</f>
        <v>1</v>
      </c>
      <c r="J848" s="16" t="str">
        <f t="shared" si="112"/>
        <v/>
      </c>
    </row>
    <row r="849" spans="1:10" s="16" customFormat="1" ht="15" x14ac:dyDescent="0.25">
      <c r="A849" s="49">
        <v>25</v>
      </c>
      <c r="B849" s="49" t="s">
        <v>437</v>
      </c>
      <c r="C849" s="49">
        <v>246</v>
      </c>
      <c r="D849" s="49">
        <v>25</v>
      </c>
      <c r="E849" s="49">
        <v>95</v>
      </c>
      <c r="F849" s="49">
        <v>126</v>
      </c>
      <c r="H849" s="16" t="str">
        <f t="shared" si="111"/>
        <v>Grade 4 Boys Virginia Park A</v>
      </c>
      <c r="I849" s="16">
        <f>COUNTIF('Point Totals by Grade-Gender'!A:A, 'Team Points Summary'!H849)</f>
        <v>1</v>
      </c>
      <c r="J849" s="16" t="str">
        <f t="shared" si="112"/>
        <v/>
      </c>
    </row>
    <row r="850" spans="1:10" s="16" customFormat="1" ht="15" x14ac:dyDescent="0.25">
      <c r="A850" s="49">
        <v>26</v>
      </c>
      <c r="B850" s="49" t="s">
        <v>451</v>
      </c>
      <c r="C850" s="49">
        <v>257</v>
      </c>
      <c r="D850" s="49">
        <v>37</v>
      </c>
      <c r="E850" s="49">
        <v>90</v>
      </c>
      <c r="F850" s="49">
        <v>130</v>
      </c>
      <c r="H850" s="16" t="str">
        <f t="shared" si="111"/>
        <v>Grade 4 Boys Winterburn A</v>
      </c>
      <c r="I850" s="16">
        <f>COUNTIF('Point Totals by Grade-Gender'!A:A, 'Team Points Summary'!H850)</f>
        <v>1</v>
      </c>
      <c r="J850" s="16" t="str">
        <f t="shared" si="112"/>
        <v/>
      </c>
    </row>
    <row r="851" spans="1:10" s="16" customFormat="1" ht="15" x14ac:dyDescent="0.25">
      <c r="A851" s="49">
        <v>27</v>
      </c>
      <c r="B851" s="49" t="s">
        <v>441</v>
      </c>
      <c r="C851" s="49">
        <v>270</v>
      </c>
      <c r="D851" s="49">
        <v>47</v>
      </c>
      <c r="E851" s="49">
        <v>111</v>
      </c>
      <c r="F851" s="49">
        <v>112</v>
      </c>
      <c r="H851" s="16" t="str">
        <f t="shared" si="111"/>
        <v>Grade 4 Boys Edmonton Christian West A</v>
      </c>
      <c r="I851" s="16">
        <f>COUNTIF('Point Totals by Grade-Gender'!A:A, 'Team Points Summary'!H851)</f>
        <v>1</v>
      </c>
      <c r="J851" s="16" t="str">
        <f t="shared" si="112"/>
        <v/>
      </c>
    </row>
    <row r="852" spans="1:10" s="16" customFormat="1" ht="15" x14ac:dyDescent="0.25">
      <c r="A852" s="49">
        <v>28</v>
      </c>
      <c r="B852" s="49" t="s">
        <v>317</v>
      </c>
      <c r="C852" s="49">
        <v>295</v>
      </c>
      <c r="D852" s="49">
        <v>82</v>
      </c>
      <c r="E852" s="49">
        <v>94</v>
      </c>
      <c r="F852" s="49">
        <v>119</v>
      </c>
      <c r="H852" s="16" t="str">
        <f t="shared" si="111"/>
        <v>Grade 4 Boys Crestwood A</v>
      </c>
      <c r="I852" s="16">
        <f>COUNTIF('Point Totals by Grade-Gender'!A:A, 'Team Points Summary'!H852)</f>
        <v>1</v>
      </c>
      <c r="J852" s="16" t="str">
        <f t="shared" si="112"/>
        <v/>
      </c>
    </row>
    <row r="853" spans="1:10" s="16" customFormat="1" ht="15" x14ac:dyDescent="0.25">
      <c r="A853" s="49">
        <v>29</v>
      </c>
      <c r="B853" s="49" t="s">
        <v>56</v>
      </c>
      <c r="C853" s="49">
        <v>302</v>
      </c>
      <c r="D853" s="49">
        <v>78</v>
      </c>
      <c r="E853" s="49">
        <v>81</v>
      </c>
      <c r="F853" s="49">
        <v>143</v>
      </c>
      <c r="H853" s="16" t="str">
        <f t="shared" si="111"/>
        <v>Grade 4 Boys Rio Terrace B</v>
      </c>
      <c r="I853" s="16">
        <f>COUNTIF('Point Totals by Grade-Gender'!A:A, 'Team Points Summary'!H853)</f>
        <v>1</v>
      </c>
      <c r="J853" s="16" t="str">
        <f t="shared" si="112"/>
        <v/>
      </c>
    </row>
    <row r="854" spans="1:10" s="16" customFormat="1" ht="15" x14ac:dyDescent="0.25">
      <c r="A854" s="49">
        <v>30</v>
      </c>
      <c r="B854" s="49" t="s">
        <v>57</v>
      </c>
      <c r="C854" s="49">
        <v>304</v>
      </c>
      <c r="D854" s="49">
        <v>59</v>
      </c>
      <c r="E854" s="49">
        <v>122</v>
      </c>
      <c r="F854" s="49">
        <v>123</v>
      </c>
      <c r="H854" s="16" t="str">
        <f t="shared" si="111"/>
        <v>Grade 4 Boys Uncas A</v>
      </c>
      <c r="I854" s="16">
        <f>COUNTIF('Point Totals by Grade-Gender'!A:A, 'Team Points Summary'!H854)</f>
        <v>1</v>
      </c>
      <c r="J854" s="16" t="str">
        <f t="shared" si="112"/>
        <v/>
      </c>
    </row>
    <row r="855" spans="1:10" s="16" customFormat="1" ht="15" x14ac:dyDescent="0.25">
      <c r="A855" s="49">
        <v>31</v>
      </c>
      <c r="B855" s="49" t="s">
        <v>47</v>
      </c>
      <c r="C855" s="49">
        <v>305</v>
      </c>
      <c r="D855" s="49">
        <v>87</v>
      </c>
      <c r="E855" s="49">
        <v>105</v>
      </c>
      <c r="F855" s="49">
        <v>113</v>
      </c>
      <c r="H855" s="16" t="str">
        <f t="shared" si="111"/>
        <v>Grade 4 Boys Windsor Park A</v>
      </c>
      <c r="I855" s="16">
        <f>COUNTIF('Point Totals by Grade-Gender'!A:A, 'Team Points Summary'!H855)</f>
        <v>1</v>
      </c>
      <c r="J855" s="16" t="str">
        <f t="shared" si="112"/>
        <v/>
      </c>
    </row>
    <row r="856" spans="1:10" s="16" customFormat="1" ht="15" x14ac:dyDescent="0.25">
      <c r="A856" s="49">
        <v>32</v>
      </c>
      <c r="B856" s="49" t="s">
        <v>152</v>
      </c>
      <c r="C856" s="49">
        <v>306</v>
      </c>
      <c r="D856" s="49">
        <v>96</v>
      </c>
      <c r="E856" s="49">
        <v>103</v>
      </c>
      <c r="F856" s="49">
        <v>107</v>
      </c>
      <c r="H856" s="16" t="str">
        <f t="shared" si="111"/>
        <v>Grade 4 Boys Holyrood C</v>
      </c>
      <c r="I856" s="16">
        <f>COUNTIF('Point Totals by Grade-Gender'!A:A, 'Team Points Summary'!H856)</f>
        <v>1</v>
      </c>
      <c r="J856" s="16" t="str">
        <f t="shared" si="112"/>
        <v/>
      </c>
    </row>
    <row r="857" spans="1:10" s="16" customFormat="1" ht="15" x14ac:dyDescent="0.25">
      <c r="A857" s="49">
        <v>33</v>
      </c>
      <c r="B857" s="49" t="s">
        <v>464</v>
      </c>
      <c r="C857" s="49">
        <v>329</v>
      </c>
      <c r="D857" s="49">
        <v>84</v>
      </c>
      <c r="E857" s="49">
        <v>98</v>
      </c>
      <c r="F857" s="49">
        <v>147</v>
      </c>
      <c r="H857" s="16" t="str">
        <f t="shared" si="111"/>
        <v>Grade 4 Boys Shauna May Seneca A</v>
      </c>
      <c r="I857" s="16">
        <f>COUNTIF('Point Totals by Grade-Gender'!A:A, 'Team Points Summary'!H857)</f>
        <v>1</v>
      </c>
      <c r="J857" s="16" t="str">
        <f t="shared" si="112"/>
        <v/>
      </c>
    </row>
    <row r="858" spans="1:10" s="16" customFormat="1" ht="15" x14ac:dyDescent="0.25">
      <c r="A858" s="49">
        <v>34</v>
      </c>
      <c r="B858" s="49" t="s">
        <v>55</v>
      </c>
      <c r="C858" s="49">
        <v>332</v>
      </c>
      <c r="D858" s="49">
        <v>61</v>
      </c>
      <c r="E858" s="49">
        <v>132</v>
      </c>
      <c r="F858" s="49">
        <v>139</v>
      </c>
      <c r="H858" s="16" t="str">
        <f t="shared" si="111"/>
        <v>Grade 4 Boys George P. Nicholson B</v>
      </c>
      <c r="I858" s="16">
        <f>COUNTIF('Point Totals by Grade-Gender'!A:A, 'Team Points Summary'!H858)</f>
        <v>1</v>
      </c>
      <c r="J858" s="16" t="str">
        <f t="shared" si="112"/>
        <v/>
      </c>
    </row>
    <row r="859" spans="1:10" s="16" customFormat="1" ht="15" x14ac:dyDescent="0.25">
      <c r="A859" s="49">
        <v>35</v>
      </c>
      <c r="B859" s="49" t="s">
        <v>444</v>
      </c>
      <c r="C859" s="49">
        <v>340</v>
      </c>
      <c r="D859" s="49">
        <v>92</v>
      </c>
      <c r="E859" s="49">
        <v>115</v>
      </c>
      <c r="F859" s="49">
        <v>133</v>
      </c>
      <c r="H859" s="16" t="str">
        <f t="shared" si="111"/>
        <v>Grade 4 Boys Donnan B</v>
      </c>
      <c r="I859" s="16">
        <f>COUNTIF('Point Totals by Grade-Gender'!A:A, 'Team Points Summary'!H859)</f>
        <v>1</v>
      </c>
      <c r="J859" s="16" t="str">
        <f t="shared" si="112"/>
        <v/>
      </c>
    </row>
    <row r="860" spans="1:10" s="16" customFormat="1" ht="15" x14ac:dyDescent="0.25">
      <c r="A860" s="49">
        <v>36</v>
      </c>
      <c r="B860" s="49" t="s">
        <v>319</v>
      </c>
      <c r="C860" s="49">
        <v>350</v>
      </c>
      <c r="D860" s="49">
        <v>109</v>
      </c>
      <c r="E860" s="49">
        <v>120</v>
      </c>
      <c r="F860" s="49">
        <v>121</v>
      </c>
      <c r="H860" s="16" t="str">
        <f t="shared" si="111"/>
        <v>Grade 4 Boys Forest Heights B</v>
      </c>
      <c r="I860" s="16">
        <f>COUNTIF('Point Totals by Grade-Gender'!A:A, 'Team Points Summary'!H860)</f>
        <v>1</v>
      </c>
      <c r="J860" s="16" t="str">
        <f t="shared" si="112"/>
        <v/>
      </c>
    </row>
    <row r="861" spans="1:10" s="16" customFormat="1" ht="15" x14ac:dyDescent="0.25">
      <c r="A861" s="49">
        <v>37</v>
      </c>
      <c r="B861" s="49" t="s">
        <v>339</v>
      </c>
      <c r="C861" s="49">
        <v>377</v>
      </c>
      <c r="D861" s="49">
        <v>86</v>
      </c>
      <c r="E861" s="49">
        <v>142</v>
      </c>
      <c r="F861" s="49">
        <v>149</v>
      </c>
      <c r="H861" s="16" t="str">
        <f t="shared" si="111"/>
        <v>Grade 4 Boys Pine Street B</v>
      </c>
      <c r="I861" s="16">
        <f>COUNTIF('Point Totals by Grade-Gender'!A:A, 'Team Points Summary'!H861)</f>
        <v>1</v>
      </c>
      <c r="J861" s="16" t="str">
        <f t="shared" si="112"/>
        <v/>
      </c>
    </row>
    <row r="862" spans="1:10" s="16" customFormat="1" ht="15" x14ac:dyDescent="0.25">
      <c r="A862" s="49">
        <v>38</v>
      </c>
      <c r="B862" s="49" t="s">
        <v>54</v>
      </c>
      <c r="C862" s="49">
        <v>381</v>
      </c>
      <c r="D862" s="49">
        <v>117</v>
      </c>
      <c r="E862" s="49">
        <v>118</v>
      </c>
      <c r="F862" s="49">
        <v>146</v>
      </c>
      <c r="H862" s="16" t="str">
        <f t="shared" si="111"/>
        <v>Grade 4 Boys Michael A. Kostek B</v>
      </c>
      <c r="I862" s="16">
        <f>COUNTIF('Point Totals by Grade-Gender'!A:A, 'Team Points Summary'!H862)</f>
        <v>1</v>
      </c>
      <c r="J862" s="16" t="str">
        <f t="shared" si="112"/>
        <v/>
      </c>
    </row>
    <row r="863" spans="1:10" s="16" customFormat="1" ht="15" x14ac:dyDescent="0.25">
      <c r="A863" s="49">
        <v>39</v>
      </c>
      <c r="B863" s="49" t="s">
        <v>685</v>
      </c>
      <c r="C863" s="49">
        <v>386</v>
      </c>
      <c r="D863" s="49">
        <v>125</v>
      </c>
      <c r="E863" s="49">
        <v>127</v>
      </c>
      <c r="F863" s="49">
        <v>134</v>
      </c>
      <c r="H863" s="16" t="str">
        <f t="shared" si="111"/>
        <v>Grade 4 Boys Constable Daniel Woodall A</v>
      </c>
      <c r="I863" s="16">
        <f>COUNTIF('Point Totals by Grade-Gender'!A:A, 'Team Points Summary'!H863)</f>
        <v>1</v>
      </c>
      <c r="J863" s="16" t="str">
        <f t="shared" si="112"/>
        <v/>
      </c>
    </row>
    <row r="864" spans="1:10" s="16" customFormat="1" ht="15" x14ac:dyDescent="0.25">
      <c r="A864" s="49">
        <v>40</v>
      </c>
      <c r="B864" s="49" t="s">
        <v>65</v>
      </c>
      <c r="C864" s="49">
        <v>386</v>
      </c>
      <c r="D864" s="49">
        <v>102</v>
      </c>
      <c r="E864" s="49">
        <v>131</v>
      </c>
      <c r="F864" s="49">
        <v>153</v>
      </c>
      <c r="H864" s="16" t="str">
        <f t="shared" si="111"/>
        <v>Grade 4 Boys Earl Buxton B</v>
      </c>
      <c r="I864" s="16">
        <f>COUNTIF('Point Totals by Grade-Gender'!A:A, 'Team Points Summary'!H864)</f>
        <v>1</v>
      </c>
      <c r="J864" s="16" t="str">
        <f t="shared" si="112"/>
        <v/>
      </c>
    </row>
    <row r="865" spans="1:10" s="16" customFormat="1" ht="15" x14ac:dyDescent="0.25">
      <c r="A865" s="49">
        <v>41</v>
      </c>
      <c r="B865" s="49" t="s">
        <v>338</v>
      </c>
      <c r="C865" s="49">
        <v>387</v>
      </c>
      <c r="D865" s="49">
        <v>33</v>
      </c>
      <c r="E865" s="49">
        <v>154</v>
      </c>
      <c r="F865" s="49">
        <v>200</v>
      </c>
      <c r="H865" s="16" t="str">
        <f t="shared" si="111"/>
        <v>Grade 4 Boys Gold Bar A</v>
      </c>
      <c r="I865" s="16">
        <f>COUNTIF('Point Totals by Grade-Gender'!A:A, 'Team Points Summary'!H865)</f>
        <v>1</v>
      </c>
      <c r="J865" s="16" t="str">
        <f t="shared" si="112"/>
        <v/>
      </c>
    </row>
    <row r="866" spans="1:10" s="16" customFormat="1" ht="15" x14ac:dyDescent="0.25">
      <c r="A866" s="49">
        <v>42</v>
      </c>
      <c r="B866" s="49" t="s">
        <v>96</v>
      </c>
      <c r="C866" s="49">
        <v>392</v>
      </c>
      <c r="D866" s="49">
        <v>101</v>
      </c>
      <c r="E866" s="49">
        <v>135</v>
      </c>
      <c r="F866" s="49">
        <v>156</v>
      </c>
      <c r="H866" s="16" t="str">
        <f t="shared" si="111"/>
        <v>Grade 4 Boys Brookside B</v>
      </c>
      <c r="I866" s="16">
        <f>COUNTIF('Point Totals by Grade-Gender'!A:A, 'Team Points Summary'!H866)</f>
        <v>1</v>
      </c>
      <c r="J866" s="16" t="str">
        <f t="shared" si="112"/>
        <v/>
      </c>
    </row>
    <row r="867" spans="1:10" s="16" customFormat="1" ht="15" x14ac:dyDescent="0.25">
      <c r="A867" s="49">
        <v>43</v>
      </c>
      <c r="B867" s="49" t="s">
        <v>461</v>
      </c>
      <c r="C867" s="49">
        <v>398</v>
      </c>
      <c r="D867" s="49">
        <v>42</v>
      </c>
      <c r="E867" s="49">
        <v>157</v>
      </c>
      <c r="F867" s="49">
        <v>199</v>
      </c>
      <c r="H867" s="16" t="str">
        <f t="shared" si="111"/>
        <v>Grade 4 Boys Meadowlark Christian A</v>
      </c>
      <c r="I867" s="16">
        <f>COUNTIF('Point Totals by Grade-Gender'!A:A, 'Team Points Summary'!H867)</f>
        <v>1</v>
      </c>
      <c r="J867" s="16" t="str">
        <f t="shared" si="112"/>
        <v/>
      </c>
    </row>
    <row r="868" spans="1:10" s="16" customFormat="1" ht="15" x14ac:dyDescent="0.25">
      <c r="A868" s="49">
        <v>44</v>
      </c>
      <c r="B868" s="49" t="s">
        <v>227</v>
      </c>
      <c r="C868" s="49">
        <v>427</v>
      </c>
      <c r="D868" s="49">
        <v>56</v>
      </c>
      <c r="E868" s="49">
        <v>173</v>
      </c>
      <c r="F868" s="49">
        <v>198</v>
      </c>
      <c r="H868" s="16" t="str">
        <f t="shared" si="111"/>
        <v>Grade 4 Boys Johnny Bright A</v>
      </c>
      <c r="I868" s="16">
        <f>COUNTIF('Point Totals by Grade-Gender'!A:A, 'Team Points Summary'!H868)</f>
        <v>1</v>
      </c>
      <c r="J868" s="16" t="str">
        <f t="shared" si="112"/>
        <v/>
      </c>
    </row>
    <row r="869" spans="1:10" s="16" customFormat="1" ht="15" x14ac:dyDescent="0.25">
      <c r="A869" s="49">
        <v>45</v>
      </c>
      <c r="B869" s="49" t="s">
        <v>223</v>
      </c>
      <c r="C869" s="49">
        <v>451</v>
      </c>
      <c r="D869" s="49">
        <v>64</v>
      </c>
      <c r="E869" s="49">
        <v>193</v>
      </c>
      <c r="F869" s="49">
        <v>194</v>
      </c>
      <c r="H869" s="16" t="str">
        <f t="shared" si="111"/>
        <v>Grade 4 Boys Aurora Charter B</v>
      </c>
      <c r="I869" s="16">
        <f>COUNTIF('Point Totals by Grade-Gender'!A:A, 'Team Points Summary'!H869)</f>
        <v>1</v>
      </c>
      <c r="J869" s="16" t="str">
        <f t="shared" si="112"/>
        <v/>
      </c>
    </row>
    <row r="870" spans="1:10" s="16" customFormat="1" ht="15" x14ac:dyDescent="0.25">
      <c r="A870" s="49">
        <v>46</v>
      </c>
      <c r="B870" s="49" t="s">
        <v>221</v>
      </c>
      <c r="C870" s="49">
        <v>459</v>
      </c>
      <c r="D870" s="49">
        <v>104</v>
      </c>
      <c r="E870" s="49">
        <v>138</v>
      </c>
      <c r="F870" s="49">
        <v>217</v>
      </c>
      <c r="H870" s="16" t="str">
        <f t="shared" si="111"/>
        <v>Grade 4 Boys Parkallen C</v>
      </c>
      <c r="I870" s="16">
        <f>COUNTIF('Point Totals by Grade-Gender'!A:A, 'Team Points Summary'!H870)</f>
        <v>1</v>
      </c>
      <c r="J870" s="16" t="str">
        <f t="shared" si="112"/>
        <v/>
      </c>
    </row>
    <row r="871" spans="1:10" s="16" customFormat="1" ht="15" x14ac:dyDescent="0.25">
      <c r="A871" s="49">
        <v>47</v>
      </c>
      <c r="B871" s="49" t="s">
        <v>58</v>
      </c>
      <c r="C871" s="49">
        <v>462</v>
      </c>
      <c r="D871" s="49">
        <v>145</v>
      </c>
      <c r="E871" s="49">
        <v>148</v>
      </c>
      <c r="F871" s="49">
        <v>169</v>
      </c>
      <c r="H871" s="16" t="str">
        <f t="shared" si="111"/>
        <v>Grade 4 Boys Rio Terrace C</v>
      </c>
      <c r="I871" s="16">
        <f>COUNTIF('Point Totals by Grade-Gender'!A:A, 'Team Points Summary'!H871)</f>
        <v>1</v>
      </c>
      <c r="J871" s="16" t="str">
        <f t="shared" si="112"/>
        <v/>
      </c>
    </row>
    <row r="872" spans="1:10" s="16" customFormat="1" ht="15" x14ac:dyDescent="0.25">
      <c r="A872" s="49">
        <v>48</v>
      </c>
      <c r="B872" s="49" t="s">
        <v>74</v>
      </c>
      <c r="C872" s="49">
        <v>463</v>
      </c>
      <c r="D872" s="49">
        <v>116</v>
      </c>
      <c r="E872" s="49">
        <v>162</v>
      </c>
      <c r="F872" s="49">
        <v>185</v>
      </c>
      <c r="H872" s="16" t="str">
        <f t="shared" si="111"/>
        <v>Grade 4 Boys Westbrook A</v>
      </c>
      <c r="I872" s="16">
        <f>COUNTIF('Point Totals by Grade-Gender'!A:A, 'Team Points Summary'!H872)</f>
        <v>1</v>
      </c>
      <c r="J872" s="16" t="str">
        <f t="shared" si="112"/>
        <v/>
      </c>
    </row>
    <row r="873" spans="1:10" s="16" customFormat="1" ht="15" x14ac:dyDescent="0.25">
      <c r="A873" s="49">
        <v>49</v>
      </c>
      <c r="B873" s="49" t="s">
        <v>469</v>
      </c>
      <c r="C873" s="49">
        <v>481</v>
      </c>
      <c r="D873" s="49">
        <v>158</v>
      </c>
      <c r="E873" s="49">
        <v>159</v>
      </c>
      <c r="F873" s="49">
        <v>164</v>
      </c>
      <c r="H873" s="16" t="str">
        <f t="shared" si="111"/>
        <v>Grade 4 Boys Pine Street C</v>
      </c>
      <c r="I873" s="16">
        <f>COUNTIF('Point Totals by Grade-Gender'!A:A, 'Team Points Summary'!H873)</f>
        <v>1</v>
      </c>
      <c r="J873" s="16" t="str">
        <f t="shared" si="112"/>
        <v/>
      </c>
    </row>
    <row r="874" spans="1:10" s="16" customFormat="1" ht="15" x14ac:dyDescent="0.25">
      <c r="A874" s="49">
        <v>50</v>
      </c>
      <c r="B874" s="49" t="s">
        <v>70</v>
      </c>
      <c r="C874" s="49">
        <v>494</v>
      </c>
      <c r="D874" s="49">
        <v>161</v>
      </c>
      <c r="E874" s="49">
        <v>165</v>
      </c>
      <c r="F874" s="49">
        <v>168</v>
      </c>
      <c r="H874" s="16" t="str">
        <f t="shared" si="111"/>
        <v>Grade 4 Boys Earl Buxton C</v>
      </c>
      <c r="I874" s="16">
        <f>COUNTIF('Point Totals by Grade-Gender'!A:A, 'Team Points Summary'!H874)</f>
        <v>1</v>
      </c>
      <c r="J874" s="16" t="str">
        <f t="shared" si="112"/>
        <v/>
      </c>
    </row>
    <row r="875" spans="1:10" s="16" customFormat="1" ht="15" x14ac:dyDescent="0.25">
      <c r="A875" s="49">
        <v>51</v>
      </c>
      <c r="B875" s="49" t="s">
        <v>122</v>
      </c>
      <c r="C875" s="49">
        <v>497</v>
      </c>
      <c r="D875" s="49">
        <v>150</v>
      </c>
      <c r="E875" s="49">
        <v>163</v>
      </c>
      <c r="F875" s="49">
        <v>184</v>
      </c>
      <c r="H875" s="16" t="str">
        <f t="shared" si="111"/>
        <v>Grade 4 Boys King Edward B</v>
      </c>
      <c r="I875" s="16">
        <f>COUNTIF('Point Totals by Grade-Gender'!A:A, 'Team Points Summary'!H875)</f>
        <v>1</v>
      </c>
      <c r="J875" s="16" t="str">
        <f t="shared" si="112"/>
        <v/>
      </c>
    </row>
    <row r="876" spans="1:10" s="16" customFormat="1" ht="15" x14ac:dyDescent="0.25">
      <c r="A876" s="49">
        <v>52</v>
      </c>
      <c r="B876" s="49" t="s">
        <v>465</v>
      </c>
      <c r="C876" s="49">
        <v>513</v>
      </c>
      <c r="D876" s="49">
        <v>155</v>
      </c>
      <c r="E876" s="49">
        <v>177</v>
      </c>
      <c r="F876" s="49">
        <v>181</v>
      </c>
      <c r="H876" s="16" t="str">
        <f t="shared" si="110"/>
        <v>Grade 4 Boys Shauna May Seneca B</v>
      </c>
      <c r="I876" s="16">
        <f>COUNTIF('Point Totals by Grade-Gender'!A:A, 'Team Points Summary'!H876)</f>
        <v>1</v>
      </c>
      <c r="J876" s="16" t="str">
        <f t="shared" si="109"/>
        <v/>
      </c>
    </row>
    <row r="877" spans="1:10" s="16" customFormat="1" ht="15" x14ac:dyDescent="0.25">
      <c r="A877" s="49">
        <v>53</v>
      </c>
      <c r="B877" s="49" t="s">
        <v>159</v>
      </c>
      <c r="C877" s="49">
        <v>523</v>
      </c>
      <c r="D877" s="49">
        <v>170</v>
      </c>
      <c r="E877" s="49">
        <v>174</v>
      </c>
      <c r="F877" s="49">
        <v>179</v>
      </c>
      <c r="H877" s="16" t="str">
        <f t="shared" si="110"/>
        <v>Grade 4 Boys Soraya Hafez A</v>
      </c>
      <c r="I877" s="16">
        <f>COUNTIF('Point Totals by Grade-Gender'!A:A, 'Team Points Summary'!H877)</f>
        <v>1</v>
      </c>
      <c r="J877" s="16" t="str">
        <f t="shared" si="109"/>
        <v/>
      </c>
    </row>
    <row r="878" spans="1:10" s="16" customFormat="1" ht="15" x14ac:dyDescent="0.25">
      <c r="A878" s="49">
        <v>54</v>
      </c>
      <c r="B878" s="49" t="s">
        <v>79</v>
      </c>
      <c r="C878" s="49">
        <v>525</v>
      </c>
      <c r="D878" s="49">
        <v>152</v>
      </c>
      <c r="E878" s="49">
        <v>182</v>
      </c>
      <c r="F878" s="49">
        <v>191</v>
      </c>
      <c r="H878" s="16" t="str">
        <f t="shared" si="110"/>
        <v>Grade 4 Boys Laurier Heights B</v>
      </c>
      <c r="I878" s="16">
        <f>COUNTIF('Point Totals by Grade-Gender'!A:A, 'Team Points Summary'!H878)</f>
        <v>1</v>
      </c>
      <c r="J878" s="16" t="str">
        <f t="shared" si="109"/>
        <v/>
      </c>
    </row>
    <row r="879" spans="1:10" s="16" customFormat="1" ht="15" x14ac:dyDescent="0.25">
      <c r="A879" s="49">
        <v>55</v>
      </c>
      <c r="B879" s="49" t="s">
        <v>64</v>
      </c>
      <c r="C879" s="49">
        <v>528</v>
      </c>
      <c r="D879" s="49">
        <v>160</v>
      </c>
      <c r="E879" s="49">
        <v>171</v>
      </c>
      <c r="F879" s="49">
        <v>197</v>
      </c>
      <c r="H879" s="16" t="str">
        <f t="shared" ref="H879:H893" si="113">CONCATENATE("Grade 4 Boys ", B879)</f>
        <v>Grade 4 Boys George P. Nicholson C</v>
      </c>
      <c r="I879" s="16">
        <f>COUNTIF('Point Totals by Grade-Gender'!A:A, 'Team Points Summary'!H879)</f>
        <v>1</v>
      </c>
      <c r="J879" s="16" t="str">
        <f t="shared" si="109"/>
        <v/>
      </c>
    </row>
    <row r="880" spans="1:10" s="16" customFormat="1" ht="15" x14ac:dyDescent="0.25">
      <c r="A880" s="49">
        <v>56</v>
      </c>
      <c r="B880" s="49" t="s">
        <v>449</v>
      </c>
      <c r="C880" s="49">
        <v>538</v>
      </c>
      <c r="D880" s="49">
        <v>175</v>
      </c>
      <c r="E880" s="49">
        <v>180</v>
      </c>
      <c r="F880" s="49">
        <v>183</v>
      </c>
      <c r="H880" s="16" t="str">
        <f t="shared" si="113"/>
        <v>Grade 4 Boys Tipaskan B</v>
      </c>
      <c r="I880" s="16">
        <f>COUNTIF('Point Totals by Grade-Gender'!A:A, 'Team Points Summary'!H880)</f>
        <v>1</v>
      </c>
      <c r="J880" s="16" t="str">
        <f t="shared" si="109"/>
        <v/>
      </c>
    </row>
    <row r="881" spans="1:11" s="16" customFormat="1" ht="15" x14ac:dyDescent="0.25">
      <c r="A881" s="49">
        <v>57</v>
      </c>
      <c r="B881" s="49" t="s">
        <v>215</v>
      </c>
      <c r="C881" s="49">
        <v>552</v>
      </c>
      <c r="D881" s="49">
        <v>151</v>
      </c>
      <c r="E881" s="49">
        <v>190</v>
      </c>
      <c r="F881" s="49">
        <v>211</v>
      </c>
      <c r="H881" s="16" t="str">
        <f t="shared" ref="H881:H889" si="114">CONCATENATE("Grade 4 Boys ", B881)</f>
        <v>Grade 4 Boys David Thomas King B</v>
      </c>
      <c r="I881" s="16">
        <f>COUNTIF('Point Totals by Grade-Gender'!A:A, 'Team Points Summary'!H881)</f>
        <v>1</v>
      </c>
      <c r="J881" s="16" t="str">
        <f t="shared" ref="J881:J889" si="115">IF(I881 = 0, "MISSING", "")</f>
        <v/>
      </c>
    </row>
    <row r="882" spans="1:11" s="16" customFormat="1" ht="15" x14ac:dyDescent="0.25">
      <c r="A882" s="49">
        <v>58</v>
      </c>
      <c r="B882" s="49" t="s">
        <v>320</v>
      </c>
      <c r="C882" s="49">
        <v>554</v>
      </c>
      <c r="D882" s="49">
        <v>144</v>
      </c>
      <c r="E882" s="49">
        <v>195</v>
      </c>
      <c r="F882" s="49">
        <v>215</v>
      </c>
      <c r="H882" s="16" t="str">
        <f t="shared" si="114"/>
        <v>Grade 4 Boys Crestwood B</v>
      </c>
      <c r="I882" s="16">
        <f>COUNTIF('Point Totals by Grade-Gender'!A:A, 'Team Points Summary'!H882)</f>
        <v>1</v>
      </c>
      <c r="J882" s="16" t="str">
        <f t="shared" si="115"/>
        <v/>
      </c>
    </row>
    <row r="883" spans="1:11" s="16" customFormat="1" ht="15" x14ac:dyDescent="0.25">
      <c r="A883" s="49">
        <v>59</v>
      </c>
      <c r="B883" s="49" t="s">
        <v>153</v>
      </c>
      <c r="C883" s="49">
        <v>566</v>
      </c>
      <c r="D883" s="49">
        <v>167</v>
      </c>
      <c r="E883" s="49">
        <v>187</v>
      </c>
      <c r="F883" s="49">
        <v>212</v>
      </c>
      <c r="H883" s="16" t="str">
        <f t="shared" si="114"/>
        <v>Grade 4 Boys Brookside C</v>
      </c>
      <c r="I883" s="16">
        <f>COUNTIF('Point Totals by Grade-Gender'!A:A, 'Team Points Summary'!H883)</f>
        <v>1</v>
      </c>
      <c r="J883" s="16" t="str">
        <f t="shared" si="115"/>
        <v/>
      </c>
    </row>
    <row r="884" spans="1:11" s="16" customFormat="1" ht="15" x14ac:dyDescent="0.25">
      <c r="A884" s="49">
        <v>60</v>
      </c>
      <c r="B884" s="49" t="s">
        <v>466</v>
      </c>
      <c r="C884" s="49">
        <v>581</v>
      </c>
      <c r="D884" s="49">
        <v>186</v>
      </c>
      <c r="E884" s="49">
        <v>192</v>
      </c>
      <c r="F884" s="49">
        <v>203</v>
      </c>
      <c r="H884" s="16" t="str">
        <f t="shared" si="114"/>
        <v>Grade 4 Boys Shauna May Seneca C</v>
      </c>
      <c r="I884" s="16">
        <f>COUNTIF('Point Totals by Grade-Gender'!A:A, 'Team Points Summary'!H884)</f>
        <v>1</v>
      </c>
      <c r="J884" s="16" t="str">
        <f t="shared" si="115"/>
        <v/>
      </c>
    </row>
    <row r="885" spans="1:11" s="16" customFormat="1" ht="15" x14ac:dyDescent="0.25">
      <c r="A885" s="49">
        <v>61</v>
      </c>
      <c r="B885" s="49" t="s">
        <v>470</v>
      </c>
      <c r="C885" s="49">
        <v>596</v>
      </c>
      <c r="D885" s="49">
        <v>178</v>
      </c>
      <c r="E885" s="49">
        <v>202</v>
      </c>
      <c r="F885" s="49">
        <v>216</v>
      </c>
      <c r="H885" s="16" t="str">
        <f t="shared" si="114"/>
        <v>Grade 4 Boys Pine Street D</v>
      </c>
      <c r="I885" s="16">
        <f>COUNTIF('Point Totals by Grade-Gender'!A:A, 'Team Points Summary'!H885)</f>
        <v>1</v>
      </c>
      <c r="J885" s="16" t="str">
        <f t="shared" si="115"/>
        <v/>
      </c>
    </row>
    <row r="886" spans="1:11" s="16" customFormat="1" ht="15" x14ac:dyDescent="0.25">
      <c r="A886" s="49">
        <v>62</v>
      </c>
      <c r="B886" s="49" t="s">
        <v>454</v>
      </c>
      <c r="C886" s="49">
        <v>605</v>
      </c>
      <c r="D886" s="49">
        <v>141</v>
      </c>
      <c r="E886" s="49">
        <v>220</v>
      </c>
      <c r="F886" s="49">
        <v>244</v>
      </c>
      <c r="H886" s="16" t="str">
        <f t="shared" si="114"/>
        <v>Grade 4 Boys Winterburn B</v>
      </c>
      <c r="I886" s="16">
        <f>COUNTIF('Point Totals by Grade-Gender'!A:A, 'Team Points Summary'!H886)</f>
        <v>1</v>
      </c>
      <c r="J886" s="16" t="str">
        <f t="shared" si="115"/>
        <v/>
      </c>
    </row>
    <row r="887" spans="1:11" s="16" customFormat="1" ht="15" x14ac:dyDescent="0.25">
      <c r="A887" s="49">
        <v>63</v>
      </c>
      <c r="B887" s="49" t="s">
        <v>471</v>
      </c>
      <c r="C887" s="49">
        <v>611</v>
      </c>
      <c r="D887" s="49">
        <v>128</v>
      </c>
      <c r="E887" s="49">
        <v>241</v>
      </c>
      <c r="F887" s="49">
        <v>242</v>
      </c>
      <c r="H887" s="16" t="str">
        <f t="shared" si="114"/>
        <v>Grade 4 Boys Waverley A</v>
      </c>
      <c r="I887" s="16">
        <f>COUNTIF('Point Totals by Grade-Gender'!A:A, 'Team Points Summary'!H887)</f>
        <v>1</v>
      </c>
      <c r="J887" s="16" t="str">
        <f t="shared" si="115"/>
        <v/>
      </c>
    </row>
    <row r="888" spans="1:11" s="16" customFormat="1" ht="15" x14ac:dyDescent="0.25">
      <c r="A888" s="49">
        <v>64</v>
      </c>
      <c r="B888" s="49" t="s">
        <v>224</v>
      </c>
      <c r="C888" s="49">
        <v>635</v>
      </c>
      <c r="D888" s="49">
        <v>205</v>
      </c>
      <c r="E888" s="49">
        <v>209</v>
      </c>
      <c r="F888" s="49">
        <v>221</v>
      </c>
      <c r="H888" s="16" t="str">
        <f t="shared" si="114"/>
        <v>Grade 4 Boys Aurora Charter C</v>
      </c>
      <c r="I888" s="16">
        <f>COUNTIF('Point Totals by Grade-Gender'!A:A, 'Team Points Summary'!H888)</f>
        <v>1</v>
      </c>
      <c r="J888" s="16" t="str">
        <f t="shared" si="115"/>
        <v/>
      </c>
    </row>
    <row r="889" spans="1:11" s="16" customFormat="1" ht="15" x14ac:dyDescent="0.25">
      <c r="A889" s="49">
        <v>65</v>
      </c>
      <c r="B889" s="49" t="s">
        <v>450</v>
      </c>
      <c r="C889" s="49">
        <v>662</v>
      </c>
      <c r="D889" s="49">
        <v>210</v>
      </c>
      <c r="E889" s="49">
        <v>214</v>
      </c>
      <c r="F889" s="49">
        <v>238</v>
      </c>
      <c r="H889" s="16" t="str">
        <f t="shared" si="114"/>
        <v>Grade 4 Boys Tipaskan C</v>
      </c>
      <c r="I889" s="16">
        <f>COUNTIF('Point Totals by Grade-Gender'!A:A, 'Team Points Summary'!H889)</f>
        <v>1</v>
      </c>
      <c r="J889" s="16" t="str">
        <f t="shared" si="115"/>
        <v/>
      </c>
    </row>
    <row r="890" spans="1:11" s="16" customFormat="1" ht="15" x14ac:dyDescent="0.25">
      <c r="A890" s="49">
        <v>66</v>
      </c>
      <c r="B890" s="49" t="s">
        <v>468</v>
      </c>
      <c r="C890" s="49">
        <v>663</v>
      </c>
      <c r="D890" s="49">
        <v>218</v>
      </c>
      <c r="E890" s="49">
        <v>219</v>
      </c>
      <c r="F890" s="49">
        <v>226</v>
      </c>
      <c r="H890" s="16" t="str">
        <f t="shared" si="113"/>
        <v>Grade 4 Boys Shauna May Seneca D</v>
      </c>
      <c r="I890" s="16">
        <f>COUNTIF('Point Totals by Grade-Gender'!A:A, 'Team Points Summary'!H890)</f>
        <v>1</v>
      </c>
      <c r="J890" s="16" t="str">
        <f t="shared" si="109"/>
        <v/>
      </c>
    </row>
    <row r="891" spans="1:11" s="16" customFormat="1" ht="15" x14ac:dyDescent="0.25">
      <c r="A891" s="49">
        <v>67</v>
      </c>
      <c r="B891" s="49" t="s">
        <v>230</v>
      </c>
      <c r="C891" s="49">
        <v>677</v>
      </c>
      <c r="D891" s="49">
        <v>206</v>
      </c>
      <c r="E891" s="49">
        <v>235</v>
      </c>
      <c r="F891" s="49">
        <v>236</v>
      </c>
      <c r="H891" s="16" t="str">
        <f t="shared" si="113"/>
        <v>Grade 4 Boys Johnny Bright B</v>
      </c>
      <c r="I891" s="16">
        <f>COUNTIF('Point Totals by Grade-Gender'!A:A, 'Team Points Summary'!H891)</f>
        <v>1</v>
      </c>
      <c r="J891" s="16" t="str">
        <f t="shared" si="109"/>
        <v/>
      </c>
    </row>
    <row r="892" spans="1:11" s="16" customFormat="1" ht="15" x14ac:dyDescent="0.25">
      <c r="A892" s="49">
        <v>68</v>
      </c>
      <c r="B892" s="49" t="s">
        <v>472</v>
      </c>
      <c r="C892" s="49">
        <v>700</v>
      </c>
      <c r="D892" s="49">
        <v>227</v>
      </c>
      <c r="E892" s="49">
        <v>234</v>
      </c>
      <c r="F892" s="49">
        <v>239</v>
      </c>
      <c r="H892" s="16" t="str">
        <f t="shared" si="113"/>
        <v>Grade 4 Boys Shauna May Seneca E</v>
      </c>
      <c r="I892" s="16">
        <f>COUNTIF('Point Totals by Grade-Gender'!A:A, 'Team Points Summary'!H892)</f>
        <v>1</v>
      </c>
      <c r="J892" s="16" t="str">
        <f t="shared" si="109"/>
        <v/>
      </c>
    </row>
    <row r="893" spans="1:11" s="16" customFormat="1" ht="15" x14ac:dyDescent="0.25">
      <c r="A893" s="49">
        <v>69</v>
      </c>
      <c r="B893" s="49" t="s">
        <v>473</v>
      </c>
      <c r="C893" s="49">
        <v>736</v>
      </c>
      <c r="D893" s="49">
        <v>243</v>
      </c>
      <c r="E893" s="49">
        <v>246</v>
      </c>
      <c r="F893" s="49">
        <v>247</v>
      </c>
      <c r="H893" s="16" t="str">
        <f t="shared" si="113"/>
        <v>Grade 4 Boys Shauna May Seneca F</v>
      </c>
      <c r="I893" s="16">
        <f>COUNTIF('Point Totals by Grade-Gender'!A:A, 'Team Points Summary'!H893)</f>
        <v>1</v>
      </c>
      <c r="J893" s="16" t="str">
        <f t="shared" si="109"/>
        <v/>
      </c>
    </row>
    <row r="894" spans="1:11" s="16" customFormat="1" x14ac:dyDescent="0.2">
      <c r="C894" s="21">
        <f>SUM(C825:C893)</f>
        <v>24136</v>
      </c>
      <c r="H894" s="1" t="s">
        <v>27</v>
      </c>
      <c r="I894" s="16">
        <f>COUNTIF('Point Totals by Grade-Gender'!A:A, 'Team Points Summary'!H894)</f>
        <v>1</v>
      </c>
      <c r="J894" s="16" t="str">
        <f t="shared" si="109"/>
        <v/>
      </c>
      <c r="K894" s="21"/>
    </row>
    <row r="895" spans="1:11" s="16" customFormat="1" x14ac:dyDescent="0.2">
      <c r="K895" s="21"/>
    </row>
    <row r="896" spans="1:11" s="16" customFormat="1" x14ac:dyDescent="0.2">
      <c r="A896" s="1" t="s">
        <v>431</v>
      </c>
      <c r="K896" s="21"/>
    </row>
    <row r="897" spans="1:10" s="16" customFormat="1" ht="15" x14ac:dyDescent="0.25">
      <c r="A897" s="46">
        <v>1</v>
      </c>
      <c r="B897" s="46" t="s">
        <v>67</v>
      </c>
      <c r="C897" s="46">
        <v>20</v>
      </c>
      <c r="D897" s="46">
        <v>2</v>
      </c>
      <c r="E897" s="46">
        <v>4</v>
      </c>
      <c r="F897" s="46">
        <v>14</v>
      </c>
      <c r="H897" s="16" t="str">
        <f>CONCATENATE("Grade 5 Girls ", B897)</f>
        <v>Grade 5 Girls Centennial A</v>
      </c>
      <c r="I897" s="16">
        <f>COUNTIF('Point Totals by Grade-Gender'!A:A, 'Team Points Summary'!H897)</f>
        <v>1</v>
      </c>
      <c r="J897" s="16" t="str">
        <f t="shared" si="109"/>
        <v/>
      </c>
    </row>
    <row r="898" spans="1:10" s="16" customFormat="1" ht="15" x14ac:dyDescent="0.25">
      <c r="A898" s="46">
        <v>2</v>
      </c>
      <c r="B898" s="46" t="s">
        <v>441</v>
      </c>
      <c r="C898" s="46">
        <v>43</v>
      </c>
      <c r="D898" s="46">
        <v>5</v>
      </c>
      <c r="E898" s="46">
        <v>12</v>
      </c>
      <c r="F898" s="46">
        <v>26</v>
      </c>
      <c r="H898" s="16" t="str">
        <f t="shared" ref="H898:H935" si="116">CONCATENATE("Grade 5 Girls ", B898)</f>
        <v>Grade 5 Girls Edmonton Christian West A</v>
      </c>
      <c r="I898" s="16">
        <f>COUNTIF('Point Totals by Grade-Gender'!A:A, 'Team Points Summary'!H898)</f>
        <v>1</v>
      </c>
      <c r="J898" s="16" t="str">
        <f t="shared" si="109"/>
        <v/>
      </c>
    </row>
    <row r="899" spans="1:10" s="16" customFormat="1" ht="15" x14ac:dyDescent="0.25">
      <c r="A899" s="46">
        <v>3</v>
      </c>
      <c r="B899" s="46" t="s">
        <v>50</v>
      </c>
      <c r="C899" s="46">
        <v>50</v>
      </c>
      <c r="D899" s="46">
        <v>8</v>
      </c>
      <c r="E899" s="46">
        <v>15</v>
      </c>
      <c r="F899" s="46">
        <v>27</v>
      </c>
      <c r="H899" s="16" t="str">
        <f t="shared" si="116"/>
        <v>Grade 5 Girls Parkallen A</v>
      </c>
      <c r="I899" s="16">
        <f>COUNTIF('Point Totals by Grade-Gender'!A:A, 'Team Points Summary'!H899)</f>
        <v>1</v>
      </c>
      <c r="J899" s="16" t="str">
        <f t="shared" si="109"/>
        <v/>
      </c>
    </row>
    <row r="900" spans="1:10" s="16" customFormat="1" ht="15" x14ac:dyDescent="0.25">
      <c r="A900" s="46">
        <v>4</v>
      </c>
      <c r="B900" s="46" t="s">
        <v>69</v>
      </c>
      <c r="C900" s="46">
        <v>82</v>
      </c>
      <c r="D900" s="46">
        <v>20</v>
      </c>
      <c r="E900" s="46">
        <v>25</v>
      </c>
      <c r="F900" s="46">
        <v>37</v>
      </c>
      <c r="H900" s="16" t="str">
        <f t="shared" si="116"/>
        <v>Grade 5 Girls Centennial B</v>
      </c>
      <c r="I900" s="16">
        <f>COUNTIF('Point Totals by Grade-Gender'!A:A, 'Team Points Summary'!H900)</f>
        <v>1</v>
      </c>
      <c r="J900" s="16" t="str">
        <f t="shared" si="109"/>
        <v/>
      </c>
    </row>
    <row r="901" spans="1:10" s="16" customFormat="1" ht="15" x14ac:dyDescent="0.25">
      <c r="A901" s="46">
        <v>5</v>
      </c>
      <c r="B901" s="46" t="s">
        <v>451</v>
      </c>
      <c r="C901" s="46">
        <v>96</v>
      </c>
      <c r="D901" s="46">
        <v>13</v>
      </c>
      <c r="E901" s="46">
        <v>39</v>
      </c>
      <c r="F901" s="46">
        <v>44</v>
      </c>
      <c r="H901" s="16" t="str">
        <f t="shared" si="116"/>
        <v>Grade 5 Girls Winterburn A</v>
      </c>
      <c r="I901" s="16">
        <f>COUNTIF('Point Totals by Grade-Gender'!A:A, 'Team Points Summary'!H901)</f>
        <v>1</v>
      </c>
      <c r="J901" s="16" t="str">
        <f t="shared" si="109"/>
        <v/>
      </c>
    </row>
    <row r="902" spans="1:10" s="16" customFormat="1" ht="15" x14ac:dyDescent="0.25">
      <c r="A902" s="46">
        <v>6</v>
      </c>
      <c r="B902" s="46" t="s">
        <v>61</v>
      </c>
      <c r="C902" s="46">
        <v>103</v>
      </c>
      <c r="D902" s="46">
        <v>33</v>
      </c>
      <c r="E902" s="46">
        <v>34</v>
      </c>
      <c r="F902" s="46">
        <v>36</v>
      </c>
      <c r="H902" s="16" t="str">
        <f t="shared" si="116"/>
        <v>Grade 5 Girls Earl Buxton A</v>
      </c>
      <c r="I902" s="16">
        <f>COUNTIF('Point Totals by Grade-Gender'!A:A, 'Team Points Summary'!H902)</f>
        <v>1</v>
      </c>
      <c r="J902" s="16" t="str">
        <f t="shared" si="109"/>
        <v/>
      </c>
    </row>
    <row r="903" spans="1:10" s="16" customFormat="1" ht="15" x14ac:dyDescent="0.25">
      <c r="A903" s="46">
        <v>7</v>
      </c>
      <c r="B903" s="46" t="s">
        <v>51</v>
      </c>
      <c r="C903" s="46">
        <v>107</v>
      </c>
      <c r="D903" s="46">
        <v>24</v>
      </c>
      <c r="E903" s="46">
        <v>32</v>
      </c>
      <c r="F903" s="46">
        <v>51</v>
      </c>
      <c r="H903" s="16" t="str">
        <f t="shared" si="116"/>
        <v>Grade 5 Girls Brander Gardens A</v>
      </c>
      <c r="I903" s="16">
        <f>COUNTIF('Point Totals by Grade-Gender'!A:A, 'Team Points Summary'!H903)</f>
        <v>1</v>
      </c>
      <c r="J903" s="16" t="str">
        <f t="shared" si="109"/>
        <v/>
      </c>
    </row>
    <row r="904" spans="1:10" s="16" customFormat="1" ht="15" x14ac:dyDescent="0.25">
      <c r="A904" s="46">
        <v>8</v>
      </c>
      <c r="B904" s="46" t="s">
        <v>442</v>
      </c>
      <c r="C904" s="46">
        <v>126</v>
      </c>
      <c r="D904" s="46">
        <v>31</v>
      </c>
      <c r="E904" s="46">
        <v>46</v>
      </c>
      <c r="F904" s="46">
        <v>49</v>
      </c>
      <c r="H904" s="16" t="str">
        <f t="shared" si="116"/>
        <v>Grade 5 Girls Edmonton Christian West B</v>
      </c>
      <c r="I904" s="16">
        <f>COUNTIF('Point Totals by Grade-Gender'!A:A, 'Team Points Summary'!H904)</f>
        <v>1</v>
      </c>
      <c r="J904" s="16" t="str">
        <f t="shared" si="109"/>
        <v/>
      </c>
    </row>
    <row r="905" spans="1:10" s="16" customFormat="1" ht="15" x14ac:dyDescent="0.25">
      <c r="A905" s="46">
        <v>9</v>
      </c>
      <c r="B905" s="46" t="s">
        <v>317</v>
      </c>
      <c r="C905" s="46">
        <v>133</v>
      </c>
      <c r="D905" s="46">
        <v>3</v>
      </c>
      <c r="E905" s="46">
        <v>29</v>
      </c>
      <c r="F905" s="46">
        <v>101</v>
      </c>
      <c r="H905" s="16" t="str">
        <f t="shared" ref="H905:H931" si="117">CONCATENATE("Grade 5 Girls ", B905)</f>
        <v>Grade 5 Girls Crestwood A</v>
      </c>
      <c r="I905" s="16">
        <f>COUNTIF('Point Totals by Grade-Gender'!A:A, 'Team Points Summary'!H905)</f>
        <v>1</v>
      </c>
      <c r="J905" s="16" t="str">
        <f t="shared" ref="J905:J931" si="118">IF(I905 = 0, "MISSING", "")</f>
        <v/>
      </c>
    </row>
    <row r="906" spans="1:10" s="16" customFormat="1" ht="15" x14ac:dyDescent="0.25">
      <c r="A906" s="46">
        <v>10</v>
      </c>
      <c r="B906" s="46" t="s">
        <v>73</v>
      </c>
      <c r="C906" s="46">
        <v>138</v>
      </c>
      <c r="D906" s="46">
        <v>19</v>
      </c>
      <c r="E906" s="46">
        <v>52</v>
      </c>
      <c r="F906" s="46">
        <v>67</v>
      </c>
      <c r="H906" s="16" t="str">
        <f t="shared" si="117"/>
        <v>Grade 5 Girls Forest Heights A</v>
      </c>
      <c r="I906" s="16">
        <f>COUNTIF('Point Totals by Grade-Gender'!A:A, 'Team Points Summary'!H906)</f>
        <v>1</v>
      </c>
      <c r="J906" s="16" t="str">
        <f t="shared" si="118"/>
        <v/>
      </c>
    </row>
    <row r="907" spans="1:10" s="16" customFormat="1" ht="15" x14ac:dyDescent="0.25">
      <c r="A907" s="46">
        <v>11</v>
      </c>
      <c r="B907" s="46" t="s">
        <v>78</v>
      </c>
      <c r="C907" s="46">
        <v>159</v>
      </c>
      <c r="D907" s="46">
        <v>16</v>
      </c>
      <c r="E907" s="46">
        <v>71</v>
      </c>
      <c r="F907" s="46">
        <v>72</v>
      </c>
      <c r="H907" s="16" t="str">
        <f t="shared" si="117"/>
        <v>Grade 5 Girls Laurier Heights A</v>
      </c>
      <c r="I907" s="16">
        <f>COUNTIF('Point Totals by Grade-Gender'!A:A, 'Team Points Summary'!H907)</f>
        <v>1</v>
      </c>
      <c r="J907" s="16" t="str">
        <f t="shared" si="118"/>
        <v/>
      </c>
    </row>
    <row r="908" spans="1:10" s="16" customFormat="1" ht="15" x14ac:dyDescent="0.25">
      <c r="A908" s="46">
        <v>12</v>
      </c>
      <c r="B908" s="46" t="s">
        <v>685</v>
      </c>
      <c r="C908" s="46">
        <v>159</v>
      </c>
      <c r="D908" s="46">
        <v>45</v>
      </c>
      <c r="E908" s="46">
        <v>56</v>
      </c>
      <c r="F908" s="46">
        <v>58</v>
      </c>
      <c r="H908" s="16" t="str">
        <f t="shared" si="117"/>
        <v>Grade 5 Girls Constable Daniel Woodall A</v>
      </c>
      <c r="I908" s="16">
        <f>COUNTIF('Point Totals by Grade-Gender'!A:A, 'Team Points Summary'!H908)</f>
        <v>1</v>
      </c>
      <c r="J908" s="16" t="str">
        <f t="shared" si="118"/>
        <v/>
      </c>
    </row>
    <row r="909" spans="1:10" s="16" customFormat="1" ht="15" x14ac:dyDescent="0.25">
      <c r="A909" s="46">
        <v>13</v>
      </c>
      <c r="B909" s="46" t="s">
        <v>45</v>
      </c>
      <c r="C909" s="46">
        <v>162</v>
      </c>
      <c r="D909" s="46">
        <v>6</v>
      </c>
      <c r="E909" s="46">
        <v>18</v>
      </c>
      <c r="F909" s="46">
        <v>138</v>
      </c>
      <c r="H909" s="16" t="str">
        <f t="shared" si="117"/>
        <v>Grade 5 Girls Michael A. Kostek A</v>
      </c>
      <c r="I909" s="16">
        <f>COUNTIF('Point Totals by Grade-Gender'!A:A, 'Team Points Summary'!H909)</f>
        <v>1</v>
      </c>
      <c r="J909" s="16" t="str">
        <f t="shared" si="118"/>
        <v/>
      </c>
    </row>
    <row r="910" spans="1:10" s="16" customFormat="1" ht="15" x14ac:dyDescent="0.25">
      <c r="A910" s="46">
        <v>14</v>
      </c>
      <c r="B910" s="46" t="s">
        <v>437</v>
      </c>
      <c r="C910" s="46">
        <v>166</v>
      </c>
      <c r="D910" s="46">
        <v>11</v>
      </c>
      <c r="E910" s="46">
        <v>50</v>
      </c>
      <c r="F910" s="46">
        <v>105</v>
      </c>
      <c r="H910" s="16" t="str">
        <f t="shared" si="117"/>
        <v>Grade 5 Girls Virginia Park A</v>
      </c>
      <c r="I910" s="16">
        <f>COUNTIF('Point Totals by Grade-Gender'!A:A, 'Team Points Summary'!H910)</f>
        <v>1</v>
      </c>
      <c r="J910" s="16" t="str">
        <f t="shared" si="118"/>
        <v/>
      </c>
    </row>
    <row r="911" spans="1:10" s="16" customFormat="1" ht="15" x14ac:dyDescent="0.25">
      <c r="A911" s="46">
        <v>15</v>
      </c>
      <c r="B911" s="46" t="s">
        <v>97</v>
      </c>
      <c r="C911" s="46">
        <v>168</v>
      </c>
      <c r="D911" s="46">
        <v>21</v>
      </c>
      <c r="E911" s="46">
        <v>64</v>
      </c>
      <c r="F911" s="46">
        <v>83</v>
      </c>
      <c r="H911" s="16" t="str">
        <f t="shared" si="117"/>
        <v>Grade 5 Girls Mill Creek A</v>
      </c>
      <c r="I911" s="16">
        <f>COUNTIF('Point Totals by Grade-Gender'!A:A, 'Team Points Summary'!H911)</f>
        <v>1</v>
      </c>
      <c r="J911" s="16" t="str">
        <f t="shared" si="118"/>
        <v/>
      </c>
    </row>
    <row r="912" spans="1:10" s="16" customFormat="1" ht="15" x14ac:dyDescent="0.25">
      <c r="A912" s="46">
        <v>16</v>
      </c>
      <c r="B912" s="46" t="s">
        <v>116</v>
      </c>
      <c r="C912" s="46">
        <v>169</v>
      </c>
      <c r="D912" s="46">
        <v>17</v>
      </c>
      <c r="E912" s="46">
        <v>55</v>
      </c>
      <c r="F912" s="46">
        <v>97</v>
      </c>
      <c r="H912" s="16" t="str">
        <f t="shared" si="117"/>
        <v>Grade 5 Girls King Edward A</v>
      </c>
      <c r="I912" s="16">
        <f>COUNTIF('Point Totals by Grade-Gender'!A:A, 'Team Points Summary'!H912)</f>
        <v>1</v>
      </c>
      <c r="J912" s="16" t="str">
        <f t="shared" si="118"/>
        <v/>
      </c>
    </row>
    <row r="913" spans="1:10" s="16" customFormat="1" ht="15" x14ac:dyDescent="0.25">
      <c r="A913" s="46">
        <v>17</v>
      </c>
      <c r="B913" s="46" t="s">
        <v>318</v>
      </c>
      <c r="C913" s="46">
        <v>172</v>
      </c>
      <c r="D913" s="46">
        <v>47</v>
      </c>
      <c r="E913" s="46">
        <v>48</v>
      </c>
      <c r="F913" s="46">
        <v>77</v>
      </c>
      <c r="H913" s="16" t="str">
        <f t="shared" si="117"/>
        <v>Grade 5 Girls Centennial C</v>
      </c>
      <c r="I913" s="16">
        <f>COUNTIF('Point Totals by Grade-Gender'!A:A, 'Team Points Summary'!H913)</f>
        <v>1</v>
      </c>
      <c r="J913" s="16" t="str">
        <f t="shared" si="118"/>
        <v/>
      </c>
    </row>
    <row r="914" spans="1:10" s="16" customFormat="1" ht="15" x14ac:dyDescent="0.25">
      <c r="A914" s="46">
        <v>18</v>
      </c>
      <c r="B914" s="46" t="s">
        <v>336</v>
      </c>
      <c r="C914" s="46">
        <v>172</v>
      </c>
      <c r="D914" s="46">
        <v>38</v>
      </c>
      <c r="E914" s="46">
        <v>66</v>
      </c>
      <c r="F914" s="46">
        <v>68</v>
      </c>
      <c r="H914" s="16" t="str">
        <f t="shared" si="117"/>
        <v>Grade 5 Girls Pine Street A</v>
      </c>
      <c r="I914" s="16">
        <f>COUNTIF('Point Totals by Grade-Gender'!A:A, 'Team Points Summary'!H914)</f>
        <v>1</v>
      </c>
      <c r="J914" s="16" t="str">
        <f t="shared" si="118"/>
        <v/>
      </c>
    </row>
    <row r="915" spans="1:10" s="16" customFormat="1" ht="15" x14ac:dyDescent="0.25">
      <c r="A915" s="46">
        <v>19</v>
      </c>
      <c r="B915" s="46" t="s">
        <v>49</v>
      </c>
      <c r="C915" s="46">
        <v>175</v>
      </c>
      <c r="D915" s="46">
        <v>42</v>
      </c>
      <c r="E915" s="46">
        <v>57</v>
      </c>
      <c r="F915" s="46">
        <v>76</v>
      </c>
      <c r="H915" s="16" t="str">
        <f t="shared" si="117"/>
        <v>Grade 5 Girls Rio Terrace A</v>
      </c>
      <c r="I915" s="16">
        <f>COUNTIF('Point Totals by Grade-Gender'!A:A, 'Team Points Summary'!H915)</f>
        <v>1</v>
      </c>
      <c r="J915" s="16" t="str">
        <f t="shared" si="118"/>
        <v/>
      </c>
    </row>
    <row r="916" spans="1:10" s="16" customFormat="1" ht="15" x14ac:dyDescent="0.25">
      <c r="A916" s="46">
        <v>20</v>
      </c>
      <c r="B916" s="46" t="s">
        <v>65</v>
      </c>
      <c r="C916" s="46">
        <v>201</v>
      </c>
      <c r="D916" s="46">
        <v>53</v>
      </c>
      <c r="E916" s="46">
        <v>61</v>
      </c>
      <c r="F916" s="46">
        <v>87</v>
      </c>
      <c r="H916" s="16" t="str">
        <f t="shared" si="117"/>
        <v>Grade 5 Girls Earl Buxton B</v>
      </c>
      <c r="I916" s="16">
        <f>COUNTIF('Point Totals by Grade-Gender'!A:A, 'Team Points Summary'!H916)</f>
        <v>1</v>
      </c>
      <c r="J916" s="16" t="str">
        <f t="shared" si="118"/>
        <v/>
      </c>
    </row>
    <row r="917" spans="1:10" s="16" customFormat="1" ht="15" x14ac:dyDescent="0.25">
      <c r="A917" s="46">
        <v>21</v>
      </c>
      <c r="B917" s="46" t="s">
        <v>222</v>
      </c>
      <c r="C917" s="46">
        <v>207</v>
      </c>
      <c r="D917" s="46">
        <v>60</v>
      </c>
      <c r="E917" s="46">
        <v>63</v>
      </c>
      <c r="F917" s="46">
        <v>84</v>
      </c>
      <c r="H917" s="16" t="str">
        <f t="shared" si="117"/>
        <v>Grade 5 Girls Aurora Charter A</v>
      </c>
      <c r="I917" s="16">
        <f>COUNTIF('Point Totals by Grade-Gender'!A:A, 'Team Points Summary'!H917)</f>
        <v>1</v>
      </c>
      <c r="J917" s="16" t="str">
        <f t="shared" si="118"/>
        <v/>
      </c>
    </row>
    <row r="918" spans="1:10" s="16" customFormat="1" ht="15" x14ac:dyDescent="0.25">
      <c r="A918" s="46">
        <v>22</v>
      </c>
      <c r="B918" s="46" t="s">
        <v>453</v>
      </c>
      <c r="C918" s="46">
        <v>220</v>
      </c>
      <c r="D918" s="46">
        <v>59</v>
      </c>
      <c r="E918" s="46">
        <v>70</v>
      </c>
      <c r="F918" s="46">
        <v>91</v>
      </c>
      <c r="H918" s="16" t="str">
        <f t="shared" si="117"/>
        <v>Grade 5 Girls Mee-Yah-Noh A</v>
      </c>
      <c r="I918" s="16">
        <f>COUNTIF('Point Totals by Grade-Gender'!A:A, 'Team Points Summary'!H918)</f>
        <v>1</v>
      </c>
      <c r="J918" s="16" t="str">
        <f t="shared" si="118"/>
        <v/>
      </c>
    </row>
    <row r="919" spans="1:10" s="16" customFormat="1" ht="15" x14ac:dyDescent="0.25">
      <c r="A919" s="46">
        <v>23</v>
      </c>
      <c r="B919" s="46" t="s">
        <v>46</v>
      </c>
      <c r="C919" s="46">
        <v>224</v>
      </c>
      <c r="D919" s="46">
        <v>1</v>
      </c>
      <c r="E919" s="46">
        <v>107</v>
      </c>
      <c r="F919" s="46">
        <v>116</v>
      </c>
      <c r="H919" s="16" t="str">
        <f t="shared" si="117"/>
        <v>Grade 5 Girls George P. Nicholson A</v>
      </c>
      <c r="I919" s="16">
        <f>COUNTIF('Point Totals by Grade-Gender'!A:A, 'Team Points Summary'!H919)</f>
        <v>1</v>
      </c>
      <c r="J919" s="16" t="str">
        <f t="shared" si="118"/>
        <v/>
      </c>
    </row>
    <row r="920" spans="1:10" s="16" customFormat="1" ht="15" x14ac:dyDescent="0.25">
      <c r="A920" s="46">
        <v>24</v>
      </c>
      <c r="B920" s="46" t="s">
        <v>329</v>
      </c>
      <c r="C920" s="46">
        <v>227</v>
      </c>
      <c r="D920" s="46">
        <v>69</v>
      </c>
      <c r="E920" s="46">
        <v>73</v>
      </c>
      <c r="F920" s="46">
        <v>85</v>
      </c>
      <c r="H920" s="16" t="str">
        <f t="shared" si="117"/>
        <v>Grade 5 Girls Coronation A</v>
      </c>
      <c r="I920" s="16">
        <f>COUNTIF('Point Totals by Grade-Gender'!A:A, 'Team Points Summary'!H920)</f>
        <v>1</v>
      </c>
      <c r="J920" s="16" t="str">
        <f t="shared" si="118"/>
        <v/>
      </c>
    </row>
    <row r="921" spans="1:10" s="16" customFormat="1" ht="15" x14ac:dyDescent="0.25">
      <c r="A921" s="46">
        <v>25</v>
      </c>
      <c r="B921" s="46" t="s">
        <v>79</v>
      </c>
      <c r="C921" s="46">
        <v>229</v>
      </c>
      <c r="D921" s="46">
        <v>74</v>
      </c>
      <c r="E921" s="46">
        <v>75</v>
      </c>
      <c r="F921" s="46">
        <v>80</v>
      </c>
      <c r="H921" s="16" t="str">
        <f t="shared" si="117"/>
        <v>Grade 5 Girls Laurier Heights B</v>
      </c>
      <c r="I921" s="16">
        <f>COUNTIF('Point Totals by Grade-Gender'!A:A, 'Team Points Summary'!H921)</f>
        <v>1</v>
      </c>
      <c r="J921" s="16" t="str">
        <f t="shared" si="118"/>
        <v/>
      </c>
    </row>
    <row r="922" spans="1:10" s="16" customFormat="1" ht="15" x14ac:dyDescent="0.25">
      <c r="A922" s="46">
        <v>26</v>
      </c>
      <c r="B922" s="46" t="s">
        <v>458</v>
      </c>
      <c r="C922" s="46">
        <v>240</v>
      </c>
      <c r="D922" s="46">
        <v>65</v>
      </c>
      <c r="E922" s="46">
        <v>81</v>
      </c>
      <c r="F922" s="46">
        <v>94</v>
      </c>
      <c r="H922" s="16" t="str">
        <f t="shared" si="117"/>
        <v>Grade 5 Girls Edmonton Christian West C</v>
      </c>
      <c r="I922" s="16">
        <f>COUNTIF('Point Totals by Grade-Gender'!A:A, 'Team Points Summary'!H922)</f>
        <v>1</v>
      </c>
      <c r="J922" s="16" t="str">
        <f t="shared" si="118"/>
        <v/>
      </c>
    </row>
    <row r="923" spans="1:10" s="16" customFormat="1" ht="15" x14ac:dyDescent="0.25">
      <c r="A923" s="46">
        <v>27</v>
      </c>
      <c r="B923" s="46" t="s">
        <v>159</v>
      </c>
      <c r="C923" s="46">
        <v>252</v>
      </c>
      <c r="D923" s="46">
        <v>43</v>
      </c>
      <c r="E923" s="46">
        <v>103</v>
      </c>
      <c r="F923" s="46">
        <v>106</v>
      </c>
      <c r="H923" s="16" t="str">
        <f t="shared" si="117"/>
        <v>Grade 5 Girls Soraya Hafez A</v>
      </c>
      <c r="I923" s="16">
        <f>COUNTIF('Point Totals by Grade-Gender'!A:A, 'Team Points Summary'!H923)</f>
        <v>1</v>
      </c>
      <c r="J923" s="16" t="str">
        <f t="shared" si="118"/>
        <v/>
      </c>
    </row>
    <row r="924" spans="1:10" s="16" customFormat="1" ht="15" x14ac:dyDescent="0.25">
      <c r="A924" s="46">
        <v>28</v>
      </c>
      <c r="B924" s="46" t="s">
        <v>210</v>
      </c>
      <c r="C924" s="46">
        <v>261</v>
      </c>
      <c r="D924" s="46">
        <v>62</v>
      </c>
      <c r="E924" s="46">
        <v>79</v>
      </c>
      <c r="F924" s="46">
        <v>120</v>
      </c>
      <c r="H924" s="16" t="str">
        <f t="shared" si="117"/>
        <v>Grade 5 Girls David Thomas King A</v>
      </c>
      <c r="I924" s="16">
        <f>COUNTIF('Point Totals by Grade-Gender'!A:A, 'Team Points Summary'!H924)</f>
        <v>1</v>
      </c>
      <c r="J924" s="16" t="str">
        <f t="shared" si="118"/>
        <v/>
      </c>
    </row>
    <row r="925" spans="1:10" s="16" customFormat="1" ht="15" x14ac:dyDescent="0.25">
      <c r="A925" s="46">
        <v>29</v>
      </c>
      <c r="B925" s="46" t="s">
        <v>60</v>
      </c>
      <c r="C925" s="46">
        <v>271</v>
      </c>
      <c r="D925" s="46">
        <v>86</v>
      </c>
      <c r="E925" s="46">
        <v>92</v>
      </c>
      <c r="F925" s="46">
        <v>93</v>
      </c>
      <c r="H925" s="16" t="str">
        <f t="shared" si="117"/>
        <v>Grade 5 Girls Brander Gardens B</v>
      </c>
      <c r="I925" s="16">
        <f>COUNTIF('Point Totals by Grade-Gender'!A:A, 'Team Points Summary'!H925)</f>
        <v>1</v>
      </c>
      <c r="J925" s="16" t="str">
        <f t="shared" si="118"/>
        <v/>
      </c>
    </row>
    <row r="926" spans="1:10" s="16" customFormat="1" ht="15" x14ac:dyDescent="0.25">
      <c r="A926" s="46">
        <v>30</v>
      </c>
      <c r="B926" s="46" t="s">
        <v>456</v>
      </c>
      <c r="C926" s="46">
        <v>277</v>
      </c>
      <c r="D926" s="46">
        <v>23</v>
      </c>
      <c r="E926" s="46">
        <v>117</v>
      </c>
      <c r="F926" s="46">
        <v>137</v>
      </c>
      <c r="H926" s="16" t="str">
        <f t="shared" si="117"/>
        <v>Grade 5 Girls John A. McDougall A</v>
      </c>
      <c r="I926" s="16">
        <f>COUNTIF('Point Totals by Grade-Gender'!A:A, 'Team Points Summary'!H926)</f>
        <v>1</v>
      </c>
      <c r="J926" s="16" t="str">
        <f t="shared" si="118"/>
        <v/>
      </c>
    </row>
    <row r="927" spans="1:10" s="16" customFormat="1" ht="15" x14ac:dyDescent="0.25">
      <c r="A927" s="46">
        <v>31</v>
      </c>
      <c r="B927" s="46" t="s">
        <v>464</v>
      </c>
      <c r="C927" s="46">
        <v>322</v>
      </c>
      <c r="D927" s="46">
        <v>96</v>
      </c>
      <c r="E927" s="46">
        <v>111</v>
      </c>
      <c r="F927" s="46">
        <v>115</v>
      </c>
      <c r="H927" s="16" t="str">
        <f t="shared" si="117"/>
        <v>Grade 5 Girls Shauna May Seneca A</v>
      </c>
      <c r="I927" s="16">
        <f>COUNTIF('Point Totals by Grade-Gender'!A:A, 'Team Points Summary'!H927)</f>
        <v>1</v>
      </c>
      <c r="J927" s="16" t="str">
        <f t="shared" si="118"/>
        <v/>
      </c>
    </row>
    <row r="928" spans="1:10" s="16" customFormat="1" ht="15" x14ac:dyDescent="0.25">
      <c r="A928" s="46">
        <v>32</v>
      </c>
      <c r="B928" s="46" t="s">
        <v>443</v>
      </c>
      <c r="C928" s="46">
        <v>336</v>
      </c>
      <c r="D928" s="46">
        <v>78</v>
      </c>
      <c r="E928" s="46">
        <v>128</v>
      </c>
      <c r="F928" s="46">
        <v>130</v>
      </c>
      <c r="H928" s="16" t="str">
        <f t="shared" si="117"/>
        <v>Grade 5 Girls Centennial D</v>
      </c>
      <c r="I928" s="16">
        <f>COUNTIF('Point Totals by Grade-Gender'!A:A, 'Team Points Summary'!H928)</f>
        <v>1</v>
      </c>
      <c r="J928" s="16" t="str">
        <f t="shared" si="118"/>
        <v/>
      </c>
    </row>
    <row r="929" spans="1:11" s="16" customFormat="1" ht="15" x14ac:dyDescent="0.25">
      <c r="A929" s="46">
        <v>33</v>
      </c>
      <c r="B929" s="46" t="s">
        <v>98</v>
      </c>
      <c r="C929" s="46">
        <v>346</v>
      </c>
      <c r="D929" s="46">
        <v>95</v>
      </c>
      <c r="E929" s="46">
        <v>110</v>
      </c>
      <c r="F929" s="46">
        <v>141</v>
      </c>
      <c r="H929" s="16" t="str">
        <f t="shared" si="117"/>
        <v>Grade 5 Girls Mill Creek B</v>
      </c>
      <c r="I929" s="16">
        <f>COUNTIF('Point Totals by Grade-Gender'!A:A, 'Team Points Summary'!H929)</f>
        <v>1</v>
      </c>
      <c r="J929" s="16" t="str">
        <f t="shared" si="118"/>
        <v/>
      </c>
    </row>
    <row r="930" spans="1:11" s="16" customFormat="1" ht="15" x14ac:dyDescent="0.25">
      <c r="A930" s="46">
        <v>34</v>
      </c>
      <c r="B930" s="46" t="s">
        <v>223</v>
      </c>
      <c r="C930" s="46">
        <v>356</v>
      </c>
      <c r="D930" s="46">
        <v>88</v>
      </c>
      <c r="E930" s="46">
        <v>126</v>
      </c>
      <c r="F930" s="46">
        <v>142</v>
      </c>
      <c r="H930" s="16" t="str">
        <f t="shared" si="117"/>
        <v>Grade 5 Girls Aurora Charter B</v>
      </c>
      <c r="I930" s="16">
        <f>COUNTIF('Point Totals by Grade-Gender'!A:A, 'Team Points Summary'!H930)</f>
        <v>1</v>
      </c>
      <c r="J930" s="16" t="str">
        <f t="shared" si="118"/>
        <v/>
      </c>
    </row>
    <row r="931" spans="1:11" s="16" customFormat="1" ht="15" x14ac:dyDescent="0.25">
      <c r="A931" s="46">
        <v>35</v>
      </c>
      <c r="B931" s="46" t="s">
        <v>122</v>
      </c>
      <c r="C931" s="46">
        <v>363</v>
      </c>
      <c r="D931" s="46">
        <v>98</v>
      </c>
      <c r="E931" s="46">
        <v>132</v>
      </c>
      <c r="F931" s="46">
        <v>133</v>
      </c>
      <c r="H931" s="16" t="str">
        <f t="shared" si="117"/>
        <v>Grade 5 Girls King Edward B</v>
      </c>
      <c r="I931" s="16">
        <f>COUNTIF('Point Totals by Grade-Gender'!A:A, 'Team Points Summary'!H931)</f>
        <v>1</v>
      </c>
      <c r="J931" s="16" t="str">
        <f t="shared" si="118"/>
        <v/>
      </c>
    </row>
    <row r="932" spans="1:11" s="16" customFormat="1" ht="15" x14ac:dyDescent="0.25">
      <c r="A932" s="46">
        <v>36</v>
      </c>
      <c r="B932" s="46" t="s">
        <v>215</v>
      </c>
      <c r="C932" s="46">
        <v>381</v>
      </c>
      <c r="D932" s="46">
        <v>125</v>
      </c>
      <c r="E932" s="46">
        <v>127</v>
      </c>
      <c r="F932" s="46">
        <v>129</v>
      </c>
      <c r="H932" s="16" t="str">
        <f t="shared" si="116"/>
        <v>Grade 5 Girls David Thomas King B</v>
      </c>
      <c r="I932" s="16">
        <f>COUNTIF('Point Totals by Grade-Gender'!A:A, 'Team Points Summary'!H932)</f>
        <v>1</v>
      </c>
      <c r="J932" s="16" t="str">
        <f t="shared" si="109"/>
        <v/>
      </c>
    </row>
    <row r="933" spans="1:11" s="16" customFormat="1" ht="15" x14ac:dyDescent="0.25">
      <c r="A933" s="46">
        <v>37</v>
      </c>
      <c r="B933" s="46" t="s">
        <v>465</v>
      </c>
      <c r="C933" s="46">
        <v>398</v>
      </c>
      <c r="D933" s="46">
        <v>118</v>
      </c>
      <c r="E933" s="46">
        <v>124</v>
      </c>
      <c r="F933" s="46">
        <v>156</v>
      </c>
      <c r="H933" s="16" t="str">
        <f t="shared" si="116"/>
        <v>Grade 5 Girls Shauna May Seneca B</v>
      </c>
      <c r="I933" s="16">
        <f>COUNTIF('Point Totals by Grade-Gender'!A:A, 'Team Points Summary'!H933)</f>
        <v>1</v>
      </c>
      <c r="J933" s="16" t="str">
        <f t="shared" si="109"/>
        <v/>
      </c>
    </row>
    <row r="934" spans="1:11" s="16" customFormat="1" ht="15" x14ac:dyDescent="0.25">
      <c r="A934" s="46">
        <v>38</v>
      </c>
      <c r="B934" s="46" t="s">
        <v>240</v>
      </c>
      <c r="C934" s="46">
        <v>431</v>
      </c>
      <c r="D934" s="46">
        <v>135</v>
      </c>
      <c r="E934" s="46">
        <v>147</v>
      </c>
      <c r="F934" s="46">
        <v>149</v>
      </c>
      <c r="H934" s="16" t="str">
        <f t="shared" si="116"/>
        <v>Grade 5 Girls King Edward C</v>
      </c>
      <c r="I934" s="16">
        <f>COUNTIF('Point Totals by Grade-Gender'!A:A, 'Team Points Summary'!H934)</f>
        <v>1</v>
      </c>
      <c r="J934" s="16" t="str">
        <f t="shared" si="109"/>
        <v/>
      </c>
    </row>
    <row r="935" spans="1:11" s="16" customFormat="1" ht="15" x14ac:dyDescent="0.25">
      <c r="A935" s="46">
        <v>39</v>
      </c>
      <c r="B935" s="46" t="s">
        <v>454</v>
      </c>
      <c r="C935" s="46">
        <v>436</v>
      </c>
      <c r="D935" s="46">
        <v>140</v>
      </c>
      <c r="E935" s="46">
        <v>145</v>
      </c>
      <c r="F935" s="46">
        <v>151</v>
      </c>
      <c r="H935" s="16" t="str">
        <f t="shared" si="116"/>
        <v>Grade 5 Girls Winterburn B</v>
      </c>
      <c r="I935" s="16">
        <f>COUNTIF('Point Totals by Grade-Gender'!A:A, 'Team Points Summary'!H935)</f>
        <v>1</v>
      </c>
      <c r="J935" s="16" t="str">
        <f t="shared" si="109"/>
        <v/>
      </c>
    </row>
    <row r="936" spans="1:11" s="16" customFormat="1" ht="15" x14ac:dyDescent="0.25">
      <c r="A936" s="46">
        <v>40</v>
      </c>
      <c r="B936" s="46" t="s">
        <v>333</v>
      </c>
      <c r="C936" s="46">
        <v>464</v>
      </c>
      <c r="D936" s="46">
        <v>146</v>
      </c>
      <c r="E936" s="46">
        <v>158</v>
      </c>
      <c r="F936" s="46">
        <v>160</v>
      </c>
      <c r="H936" s="16" t="str">
        <f t="shared" ref="H936:H937" si="119">CONCATENATE("Grade 5 Girls ", B936)</f>
        <v>Grade 5 Girls Soraya Hafez B</v>
      </c>
      <c r="I936" s="16">
        <f>COUNTIF('Point Totals by Grade-Gender'!A:A, 'Team Points Summary'!H936)</f>
        <v>1</v>
      </c>
      <c r="J936" s="16" t="str">
        <f t="shared" si="109"/>
        <v/>
      </c>
    </row>
    <row r="937" spans="1:11" s="16" customFormat="1" ht="15" x14ac:dyDescent="0.25">
      <c r="A937" s="46">
        <v>41</v>
      </c>
      <c r="B937" s="46" t="s">
        <v>224</v>
      </c>
      <c r="C937" s="46">
        <v>466</v>
      </c>
      <c r="D937" s="46">
        <v>154</v>
      </c>
      <c r="E937" s="46">
        <v>155</v>
      </c>
      <c r="F937" s="46">
        <v>157</v>
      </c>
      <c r="H937" s="16" t="str">
        <f t="shared" si="119"/>
        <v>Grade 5 Girls Aurora Charter C</v>
      </c>
      <c r="I937" s="16">
        <f>COUNTIF('Point Totals by Grade-Gender'!A:A, 'Team Points Summary'!H937)</f>
        <v>1</v>
      </c>
      <c r="J937" s="16" t="str">
        <f t="shared" si="109"/>
        <v/>
      </c>
    </row>
    <row r="938" spans="1:11" s="16" customFormat="1" x14ac:dyDescent="0.2">
      <c r="C938" s="21">
        <f>SUM(C897:C937)</f>
        <v>9308</v>
      </c>
      <c r="H938" s="1" t="s">
        <v>28</v>
      </c>
      <c r="I938" s="16">
        <f>COUNTIF('Point Totals by Grade-Gender'!A:A, 'Team Points Summary'!H938)</f>
        <v>1</v>
      </c>
      <c r="J938" s="16" t="str">
        <f t="shared" ref="J938:J983" si="120">IF(I938 = 0, "MISSING", "")</f>
        <v/>
      </c>
      <c r="K938" s="21"/>
    </row>
    <row r="939" spans="1:11" s="16" customFormat="1" x14ac:dyDescent="0.2">
      <c r="K939" s="21"/>
    </row>
    <row r="940" spans="1:11" s="16" customFormat="1" x14ac:dyDescent="0.2">
      <c r="A940" s="1" t="s">
        <v>432</v>
      </c>
      <c r="K940" s="21"/>
    </row>
    <row r="941" spans="1:11" s="16" customFormat="1" ht="15" x14ac:dyDescent="0.25">
      <c r="A941" s="47">
        <v>1</v>
      </c>
      <c r="B941" s="47" t="s">
        <v>47</v>
      </c>
      <c r="C941" s="47">
        <v>31</v>
      </c>
      <c r="D941" s="47">
        <v>5</v>
      </c>
      <c r="E941" s="47">
        <v>10</v>
      </c>
      <c r="F941" s="47">
        <v>16</v>
      </c>
      <c r="H941" s="16" t="str">
        <f>CONCATENATE("Grade 5 Boys ", B941)</f>
        <v>Grade 5 Boys Windsor Park A</v>
      </c>
      <c r="I941" s="16">
        <f>COUNTIF('Point Totals by Grade-Gender'!A:A, 'Team Points Summary'!H941)</f>
        <v>1</v>
      </c>
      <c r="J941" s="16" t="str">
        <f t="shared" si="120"/>
        <v/>
      </c>
    </row>
    <row r="942" spans="1:11" s="16" customFormat="1" ht="15" x14ac:dyDescent="0.25">
      <c r="A942" s="47">
        <v>2</v>
      </c>
      <c r="B942" s="47" t="s">
        <v>78</v>
      </c>
      <c r="C942" s="47">
        <v>40</v>
      </c>
      <c r="D942" s="47">
        <v>4</v>
      </c>
      <c r="E942" s="47">
        <v>17</v>
      </c>
      <c r="F942" s="47">
        <v>19</v>
      </c>
      <c r="H942" s="16" t="str">
        <f t="shared" ref="H942:H947" si="121">CONCATENATE("Grade 5 Boys ", B942)</f>
        <v>Grade 5 Boys Laurier Heights A</v>
      </c>
      <c r="I942" s="16">
        <f>COUNTIF('Point Totals by Grade-Gender'!A:A, 'Team Points Summary'!H942)</f>
        <v>1</v>
      </c>
      <c r="J942" s="16" t="str">
        <f t="shared" si="120"/>
        <v/>
      </c>
    </row>
    <row r="943" spans="1:11" s="16" customFormat="1" ht="15" x14ac:dyDescent="0.25">
      <c r="A943" s="47">
        <v>3</v>
      </c>
      <c r="B943" s="47" t="s">
        <v>46</v>
      </c>
      <c r="C943" s="47">
        <v>63</v>
      </c>
      <c r="D943" s="47">
        <v>7</v>
      </c>
      <c r="E943" s="47">
        <v>13</v>
      </c>
      <c r="F943" s="47">
        <v>43</v>
      </c>
      <c r="H943" s="16" t="str">
        <f t="shared" si="121"/>
        <v>Grade 5 Boys George P. Nicholson A</v>
      </c>
      <c r="I943" s="16">
        <f>COUNTIF('Point Totals by Grade-Gender'!A:A, 'Team Points Summary'!H943)</f>
        <v>1</v>
      </c>
      <c r="J943" s="16" t="str">
        <f t="shared" si="120"/>
        <v/>
      </c>
    </row>
    <row r="944" spans="1:11" s="16" customFormat="1" ht="15" x14ac:dyDescent="0.25">
      <c r="A944" s="47">
        <v>4</v>
      </c>
      <c r="B944" s="47" t="s">
        <v>83</v>
      </c>
      <c r="C944" s="47">
        <v>64</v>
      </c>
      <c r="D944" s="47">
        <v>9</v>
      </c>
      <c r="E944" s="47">
        <v>21</v>
      </c>
      <c r="F944" s="47">
        <v>34</v>
      </c>
      <c r="H944" s="16" t="str">
        <f t="shared" si="121"/>
        <v>Grade 5 Boys Donnan A</v>
      </c>
      <c r="I944" s="16">
        <f>COUNTIF('Point Totals by Grade-Gender'!A:A, 'Team Points Summary'!H944)</f>
        <v>1</v>
      </c>
      <c r="J944" s="16" t="str">
        <f t="shared" si="120"/>
        <v/>
      </c>
    </row>
    <row r="945" spans="1:10" s="16" customFormat="1" ht="15" x14ac:dyDescent="0.25">
      <c r="A945" s="47">
        <v>5</v>
      </c>
      <c r="B945" s="47" t="s">
        <v>227</v>
      </c>
      <c r="C945" s="47">
        <v>66</v>
      </c>
      <c r="D945" s="47">
        <v>1</v>
      </c>
      <c r="E945" s="47">
        <v>27</v>
      </c>
      <c r="F945" s="47">
        <v>38</v>
      </c>
      <c r="H945" s="16" t="str">
        <f t="shared" si="121"/>
        <v>Grade 5 Boys Johnny Bright A</v>
      </c>
      <c r="I945" s="16">
        <f>COUNTIF('Point Totals by Grade-Gender'!A:A, 'Team Points Summary'!H945)</f>
        <v>1</v>
      </c>
      <c r="J945" s="16" t="str">
        <f t="shared" si="120"/>
        <v/>
      </c>
    </row>
    <row r="946" spans="1:10" s="16" customFormat="1" ht="15" x14ac:dyDescent="0.25">
      <c r="A946" s="47">
        <v>6</v>
      </c>
      <c r="B946" s="47" t="s">
        <v>45</v>
      </c>
      <c r="C946" s="47">
        <v>72</v>
      </c>
      <c r="D946" s="47">
        <v>8</v>
      </c>
      <c r="E946" s="47">
        <v>14</v>
      </c>
      <c r="F946" s="47">
        <v>50</v>
      </c>
      <c r="H946" s="16" t="str">
        <f t="shared" si="121"/>
        <v>Grade 5 Boys Michael A. Kostek A</v>
      </c>
      <c r="I946" s="16">
        <f>COUNTIF('Point Totals by Grade-Gender'!A:A, 'Team Points Summary'!H946)</f>
        <v>1</v>
      </c>
      <c r="J946" s="16" t="str">
        <f t="shared" si="120"/>
        <v/>
      </c>
    </row>
    <row r="947" spans="1:10" s="16" customFormat="1" ht="15" x14ac:dyDescent="0.25">
      <c r="A947" s="47">
        <v>7</v>
      </c>
      <c r="B947" s="47" t="s">
        <v>441</v>
      </c>
      <c r="C947" s="47">
        <v>81</v>
      </c>
      <c r="D947" s="47">
        <v>18</v>
      </c>
      <c r="E947" s="47">
        <v>26</v>
      </c>
      <c r="F947" s="47">
        <v>37</v>
      </c>
      <c r="H947" s="16" t="str">
        <f t="shared" si="121"/>
        <v>Grade 5 Boys Edmonton Christian West A</v>
      </c>
      <c r="I947" s="16">
        <f>COUNTIF('Point Totals by Grade-Gender'!A:A, 'Team Points Summary'!H947)</f>
        <v>1</v>
      </c>
      <c r="J947" s="16" t="str">
        <f t="shared" si="120"/>
        <v/>
      </c>
    </row>
    <row r="948" spans="1:10" s="16" customFormat="1" ht="15" x14ac:dyDescent="0.25">
      <c r="A948" s="47">
        <v>8</v>
      </c>
      <c r="B948" s="47" t="s">
        <v>317</v>
      </c>
      <c r="C948" s="47">
        <v>87</v>
      </c>
      <c r="D948" s="47">
        <v>6</v>
      </c>
      <c r="E948" s="47">
        <v>39</v>
      </c>
      <c r="F948" s="47">
        <v>42</v>
      </c>
      <c r="H948" s="16" t="str">
        <f t="shared" ref="H948:H949" si="122">CONCATENATE("Grade 5 Boys ", B948)</f>
        <v>Grade 5 Boys Crestwood A</v>
      </c>
      <c r="I948" s="16">
        <f>COUNTIF('Point Totals by Grade-Gender'!A:A, 'Team Points Summary'!H948)</f>
        <v>1</v>
      </c>
      <c r="J948" s="16" t="str">
        <f t="shared" ref="J948:J949" si="123">IF(I948 = 0, "MISSING", "")</f>
        <v/>
      </c>
    </row>
    <row r="949" spans="1:10" s="16" customFormat="1" ht="15" x14ac:dyDescent="0.25">
      <c r="A949" s="47">
        <v>9</v>
      </c>
      <c r="B949" s="47" t="s">
        <v>452</v>
      </c>
      <c r="C949" s="47">
        <v>90</v>
      </c>
      <c r="D949" s="47">
        <v>22</v>
      </c>
      <c r="E949" s="47">
        <v>23</v>
      </c>
      <c r="F949" s="47">
        <v>45</v>
      </c>
      <c r="H949" s="16" t="str">
        <f t="shared" si="122"/>
        <v>Grade 5 Boys Roberta MacAdams A</v>
      </c>
      <c r="I949" s="16">
        <f>COUNTIF('Point Totals by Grade-Gender'!A:A, 'Team Points Summary'!H949)</f>
        <v>1</v>
      </c>
      <c r="J949" s="16" t="str">
        <f t="shared" si="123"/>
        <v/>
      </c>
    </row>
    <row r="950" spans="1:10" s="16" customFormat="1" ht="15" x14ac:dyDescent="0.25">
      <c r="A950" s="47">
        <v>10</v>
      </c>
      <c r="B950" s="47" t="s">
        <v>53</v>
      </c>
      <c r="C950" s="47">
        <v>101</v>
      </c>
      <c r="D950" s="47">
        <v>15</v>
      </c>
      <c r="E950" s="47">
        <v>33</v>
      </c>
      <c r="F950" s="47">
        <v>53</v>
      </c>
      <c r="H950" s="16" t="str">
        <f t="shared" ref="H950:H977" si="124">CONCATENATE("Grade 5 Boys ", B950)</f>
        <v>Grade 5 Boys Holyrood A</v>
      </c>
      <c r="I950" s="16">
        <f>COUNTIF('Point Totals by Grade-Gender'!A:A, 'Team Points Summary'!H950)</f>
        <v>1</v>
      </c>
      <c r="J950" s="16" t="str">
        <f t="shared" ref="J950:J977" si="125">IF(I950 = 0, "MISSING", "")</f>
        <v/>
      </c>
    </row>
    <row r="951" spans="1:10" s="16" customFormat="1" ht="15" x14ac:dyDescent="0.25">
      <c r="A951" s="47">
        <v>11</v>
      </c>
      <c r="B951" s="47" t="s">
        <v>222</v>
      </c>
      <c r="C951" s="47">
        <v>101</v>
      </c>
      <c r="D951" s="47">
        <v>28</v>
      </c>
      <c r="E951" s="47">
        <v>32</v>
      </c>
      <c r="F951" s="47">
        <v>41</v>
      </c>
      <c r="H951" s="16" t="str">
        <f t="shared" si="124"/>
        <v>Grade 5 Boys Aurora Charter A</v>
      </c>
      <c r="I951" s="16">
        <f>COUNTIF('Point Totals by Grade-Gender'!A:A, 'Team Points Summary'!H951)</f>
        <v>1</v>
      </c>
      <c r="J951" s="16" t="str">
        <f t="shared" si="125"/>
        <v/>
      </c>
    </row>
    <row r="952" spans="1:10" s="16" customFormat="1" ht="15" x14ac:dyDescent="0.25">
      <c r="A952" s="47">
        <v>12</v>
      </c>
      <c r="B952" s="47" t="s">
        <v>685</v>
      </c>
      <c r="C952" s="47">
        <v>114</v>
      </c>
      <c r="D952" s="47">
        <v>12</v>
      </c>
      <c r="E952" s="47">
        <v>31</v>
      </c>
      <c r="F952" s="47">
        <v>71</v>
      </c>
      <c r="H952" s="16" t="str">
        <f t="shared" si="124"/>
        <v>Grade 5 Boys Constable Daniel Woodall A</v>
      </c>
      <c r="I952" s="16">
        <f>COUNTIF('Point Totals by Grade-Gender'!A:A, 'Team Points Summary'!H952)</f>
        <v>1</v>
      </c>
      <c r="J952" s="16" t="str">
        <f t="shared" si="125"/>
        <v/>
      </c>
    </row>
    <row r="953" spans="1:10" s="16" customFormat="1" ht="15" x14ac:dyDescent="0.25">
      <c r="A953" s="47">
        <v>13</v>
      </c>
      <c r="B953" s="47" t="s">
        <v>66</v>
      </c>
      <c r="C953" s="47">
        <v>155</v>
      </c>
      <c r="D953" s="47">
        <v>3</v>
      </c>
      <c r="E953" s="47">
        <v>40</v>
      </c>
      <c r="F953" s="47">
        <v>112</v>
      </c>
      <c r="H953" s="16" t="str">
        <f t="shared" si="124"/>
        <v>Grade 5 Boys Patricia Heights A</v>
      </c>
      <c r="I953" s="16">
        <f>COUNTIF('Point Totals by Grade-Gender'!A:A, 'Team Points Summary'!H953)</f>
        <v>1</v>
      </c>
      <c r="J953" s="16" t="str">
        <f t="shared" si="125"/>
        <v/>
      </c>
    </row>
    <row r="954" spans="1:10" s="16" customFormat="1" ht="15" x14ac:dyDescent="0.25">
      <c r="A954" s="47">
        <v>14</v>
      </c>
      <c r="B954" s="47" t="s">
        <v>67</v>
      </c>
      <c r="C954" s="47">
        <v>166</v>
      </c>
      <c r="D954" s="47">
        <v>48</v>
      </c>
      <c r="E954" s="47">
        <v>56</v>
      </c>
      <c r="F954" s="47">
        <v>62</v>
      </c>
      <c r="H954" s="16" t="str">
        <f t="shared" si="124"/>
        <v>Grade 5 Boys Centennial A</v>
      </c>
      <c r="I954" s="16">
        <f>COUNTIF('Point Totals by Grade-Gender'!A:A, 'Team Points Summary'!H954)</f>
        <v>1</v>
      </c>
      <c r="J954" s="16" t="str">
        <f t="shared" si="125"/>
        <v/>
      </c>
    </row>
    <row r="955" spans="1:10" s="16" customFormat="1" ht="15" x14ac:dyDescent="0.25">
      <c r="A955" s="47">
        <v>15</v>
      </c>
      <c r="B955" s="47" t="s">
        <v>74</v>
      </c>
      <c r="C955" s="47">
        <v>167</v>
      </c>
      <c r="D955" s="47">
        <v>52</v>
      </c>
      <c r="E955" s="47">
        <v>57</v>
      </c>
      <c r="F955" s="47">
        <v>58</v>
      </c>
      <c r="H955" s="16" t="str">
        <f t="shared" si="124"/>
        <v>Grade 5 Boys Westbrook A</v>
      </c>
      <c r="I955" s="16">
        <f>COUNTIF('Point Totals by Grade-Gender'!A:A, 'Team Points Summary'!H955)</f>
        <v>1</v>
      </c>
      <c r="J955" s="16" t="str">
        <f t="shared" si="125"/>
        <v/>
      </c>
    </row>
    <row r="956" spans="1:10" s="16" customFormat="1" ht="15" x14ac:dyDescent="0.25">
      <c r="A956" s="47">
        <v>16</v>
      </c>
      <c r="B956" s="47" t="s">
        <v>116</v>
      </c>
      <c r="C956" s="47">
        <v>191</v>
      </c>
      <c r="D956" s="47">
        <v>46</v>
      </c>
      <c r="E956" s="47">
        <v>59</v>
      </c>
      <c r="F956" s="47">
        <v>86</v>
      </c>
      <c r="H956" s="16" t="str">
        <f t="shared" si="124"/>
        <v>Grade 5 Boys King Edward A</v>
      </c>
      <c r="I956" s="16">
        <f>COUNTIF('Point Totals by Grade-Gender'!A:A, 'Team Points Summary'!H956)</f>
        <v>1</v>
      </c>
      <c r="J956" s="16" t="str">
        <f t="shared" si="125"/>
        <v/>
      </c>
    </row>
    <row r="957" spans="1:10" s="16" customFormat="1" ht="15" x14ac:dyDescent="0.25">
      <c r="A957" s="47">
        <v>17</v>
      </c>
      <c r="B957" s="47" t="s">
        <v>223</v>
      </c>
      <c r="C957" s="47">
        <v>197</v>
      </c>
      <c r="D957" s="47">
        <v>47</v>
      </c>
      <c r="E957" s="47">
        <v>72</v>
      </c>
      <c r="F957" s="47">
        <v>78</v>
      </c>
      <c r="H957" s="16" t="str">
        <f t="shared" si="124"/>
        <v>Grade 5 Boys Aurora Charter B</v>
      </c>
      <c r="I957" s="16">
        <f>COUNTIF('Point Totals by Grade-Gender'!A:A, 'Team Points Summary'!H957)</f>
        <v>1</v>
      </c>
      <c r="J957" s="16" t="str">
        <f t="shared" si="125"/>
        <v/>
      </c>
    </row>
    <row r="958" spans="1:10" s="16" customFormat="1" ht="15" x14ac:dyDescent="0.25">
      <c r="A958" s="47">
        <v>18</v>
      </c>
      <c r="B958" s="47" t="s">
        <v>51</v>
      </c>
      <c r="C958" s="47">
        <v>211</v>
      </c>
      <c r="D958" s="47">
        <v>30</v>
      </c>
      <c r="E958" s="47">
        <v>90</v>
      </c>
      <c r="F958" s="47">
        <v>91</v>
      </c>
      <c r="H958" s="16" t="str">
        <f t="shared" si="124"/>
        <v>Grade 5 Boys Brander Gardens A</v>
      </c>
      <c r="I958" s="16">
        <f>COUNTIF('Point Totals by Grade-Gender'!A:A, 'Team Points Summary'!H958)</f>
        <v>1</v>
      </c>
      <c r="J958" s="16" t="str">
        <f t="shared" si="125"/>
        <v/>
      </c>
    </row>
    <row r="959" spans="1:10" s="16" customFormat="1" ht="15" x14ac:dyDescent="0.25">
      <c r="A959" s="47">
        <v>19</v>
      </c>
      <c r="B959" s="47" t="s">
        <v>50</v>
      </c>
      <c r="C959" s="47">
        <v>213</v>
      </c>
      <c r="D959" s="47">
        <v>25</v>
      </c>
      <c r="E959" s="47">
        <v>74</v>
      </c>
      <c r="F959" s="47">
        <v>114</v>
      </c>
      <c r="H959" s="16" t="str">
        <f t="shared" si="124"/>
        <v>Grade 5 Boys Parkallen A</v>
      </c>
      <c r="I959" s="16">
        <f>COUNTIF('Point Totals by Grade-Gender'!A:A, 'Team Points Summary'!H959)</f>
        <v>1</v>
      </c>
      <c r="J959" s="16" t="str">
        <f t="shared" si="125"/>
        <v/>
      </c>
    </row>
    <row r="960" spans="1:10" s="16" customFormat="1" ht="15" x14ac:dyDescent="0.25">
      <c r="A960" s="47">
        <v>20</v>
      </c>
      <c r="B960" s="47" t="s">
        <v>150</v>
      </c>
      <c r="C960" s="47">
        <v>240</v>
      </c>
      <c r="D960" s="47">
        <v>54</v>
      </c>
      <c r="E960" s="47">
        <v>79</v>
      </c>
      <c r="F960" s="47">
        <v>107</v>
      </c>
      <c r="H960" s="16" t="str">
        <f t="shared" si="124"/>
        <v>Grade 5 Boys Holyrood B</v>
      </c>
      <c r="I960" s="16">
        <f>COUNTIF('Point Totals by Grade-Gender'!A:A, 'Team Points Summary'!H960)</f>
        <v>1</v>
      </c>
      <c r="J960" s="16" t="str">
        <f t="shared" si="125"/>
        <v/>
      </c>
    </row>
    <row r="961" spans="1:10" s="16" customFormat="1" ht="15" x14ac:dyDescent="0.25">
      <c r="A961" s="47">
        <v>21</v>
      </c>
      <c r="B961" s="47" t="s">
        <v>73</v>
      </c>
      <c r="C961" s="47">
        <v>240</v>
      </c>
      <c r="D961" s="47">
        <v>36</v>
      </c>
      <c r="E961" s="47">
        <v>44</v>
      </c>
      <c r="F961" s="47">
        <v>160</v>
      </c>
      <c r="H961" s="16" t="str">
        <f t="shared" si="124"/>
        <v>Grade 5 Boys Forest Heights A</v>
      </c>
      <c r="I961" s="16">
        <f>COUNTIF('Point Totals by Grade-Gender'!A:A, 'Team Points Summary'!H961)</f>
        <v>1</v>
      </c>
      <c r="J961" s="16" t="str">
        <f t="shared" si="125"/>
        <v/>
      </c>
    </row>
    <row r="962" spans="1:10" s="16" customFormat="1" ht="15" x14ac:dyDescent="0.25">
      <c r="A962" s="47">
        <v>22</v>
      </c>
      <c r="B962" s="47" t="s">
        <v>55</v>
      </c>
      <c r="C962" s="47">
        <v>243</v>
      </c>
      <c r="D962" s="47">
        <v>49</v>
      </c>
      <c r="E962" s="47">
        <v>76</v>
      </c>
      <c r="F962" s="47">
        <v>118</v>
      </c>
      <c r="H962" s="16" t="str">
        <f t="shared" si="124"/>
        <v>Grade 5 Boys George P. Nicholson B</v>
      </c>
      <c r="I962" s="16">
        <f>COUNTIF('Point Totals by Grade-Gender'!A:A, 'Team Points Summary'!H962)</f>
        <v>1</v>
      </c>
      <c r="J962" s="16" t="str">
        <f t="shared" si="125"/>
        <v/>
      </c>
    </row>
    <row r="963" spans="1:10" s="16" customFormat="1" ht="15" x14ac:dyDescent="0.25">
      <c r="A963" s="47">
        <v>23</v>
      </c>
      <c r="B963" s="47" t="s">
        <v>336</v>
      </c>
      <c r="C963" s="47">
        <v>256</v>
      </c>
      <c r="D963" s="47">
        <v>83</v>
      </c>
      <c r="E963" s="47">
        <v>84</v>
      </c>
      <c r="F963" s="47">
        <v>89</v>
      </c>
      <c r="H963" s="16" t="str">
        <f t="shared" si="124"/>
        <v>Grade 5 Boys Pine Street A</v>
      </c>
      <c r="I963" s="16">
        <f>COUNTIF('Point Totals by Grade-Gender'!A:A, 'Team Points Summary'!H963)</f>
        <v>1</v>
      </c>
      <c r="J963" s="16" t="str">
        <f t="shared" si="125"/>
        <v/>
      </c>
    </row>
    <row r="964" spans="1:10" s="16" customFormat="1" ht="15" x14ac:dyDescent="0.25">
      <c r="A964" s="47">
        <v>24</v>
      </c>
      <c r="B964" s="47" t="s">
        <v>224</v>
      </c>
      <c r="C964" s="47">
        <v>274</v>
      </c>
      <c r="D964" s="47">
        <v>85</v>
      </c>
      <c r="E964" s="47">
        <v>94</v>
      </c>
      <c r="F964" s="47">
        <v>95</v>
      </c>
      <c r="H964" s="16" t="str">
        <f t="shared" si="124"/>
        <v>Grade 5 Boys Aurora Charter C</v>
      </c>
      <c r="I964" s="16">
        <f>COUNTIF('Point Totals by Grade-Gender'!A:A, 'Team Points Summary'!H964)</f>
        <v>1</v>
      </c>
      <c r="J964" s="16" t="str">
        <f t="shared" si="125"/>
        <v/>
      </c>
    </row>
    <row r="965" spans="1:10" s="16" customFormat="1" ht="15" x14ac:dyDescent="0.25">
      <c r="A965" s="47">
        <v>25</v>
      </c>
      <c r="B965" s="47" t="s">
        <v>233</v>
      </c>
      <c r="C965" s="47">
        <v>292</v>
      </c>
      <c r="D965" s="47">
        <v>75</v>
      </c>
      <c r="E965" s="47">
        <v>88</v>
      </c>
      <c r="F965" s="47">
        <v>129</v>
      </c>
      <c r="H965" s="16" t="str">
        <f t="shared" si="124"/>
        <v>Grade 5 Boys Homesteader A</v>
      </c>
      <c r="I965" s="16">
        <f>COUNTIF('Point Totals by Grade-Gender'!A:A, 'Team Points Summary'!H965)</f>
        <v>1</v>
      </c>
      <c r="J965" s="16" t="str">
        <f t="shared" si="125"/>
        <v/>
      </c>
    </row>
    <row r="966" spans="1:10" s="16" customFormat="1" ht="15" x14ac:dyDescent="0.25">
      <c r="A966" s="47">
        <v>26</v>
      </c>
      <c r="B966" s="47" t="s">
        <v>686</v>
      </c>
      <c r="C966" s="47">
        <v>303</v>
      </c>
      <c r="D966" s="47">
        <v>100</v>
      </c>
      <c r="E966" s="47">
        <v>101</v>
      </c>
      <c r="F966" s="47">
        <v>102</v>
      </c>
      <c r="H966" s="16" t="str">
        <f t="shared" si="124"/>
        <v>Grade 5 Boys Constable Daniel Woodall B</v>
      </c>
      <c r="I966" s="16">
        <f>COUNTIF('Point Totals by Grade-Gender'!A:A, 'Team Points Summary'!H966)</f>
        <v>1</v>
      </c>
      <c r="J966" s="16" t="str">
        <f t="shared" si="125"/>
        <v/>
      </c>
    </row>
    <row r="967" spans="1:10" s="16" customFormat="1" ht="15" x14ac:dyDescent="0.25">
      <c r="A967" s="47">
        <v>27</v>
      </c>
      <c r="B967" s="47" t="s">
        <v>69</v>
      </c>
      <c r="C967" s="47">
        <v>320</v>
      </c>
      <c r="D967" s="47">
        <v>63</v>
      </c>
      <c r="E967" s="47">
        <v>110</v>
      </c>
      <c r="F967" s="47">
        <v>147</v>
      </c>
      <c r="H967" s="16" t="str">
        <f t="shared" si="124"/>
        <v>Grade 5 Boys Centennial B</v>
      </c>
      <c r="I967" s="16">
        <f>COUNTIF('Point Totals by Grade-Gender'!A:A, 'Team Points Summary'!H967)</f>
        <v>1</v>
      </c>
      <c r="J967" s="16" t="str">
        <f t="shared" si="125"/>
        <v/>
      </c>
    </row>
    <row r="968" spans="1:10" s="16" customFormat="1" ht="15" x14ac:dyDescent="0.25">
      <c r="A968" s="47">
        <v>28</v>
      </c>
      <c r="B968" s="47" t="s">
        <v>122</v>
      </c>
      <c r="C968" s="47">
        <v>331</v>
      </c>
      <c r="D968" s="47">
        <v>87</v>
      </c>
      <c r="E968" s="47">
        <v>92</v>
      </c>
      <c r="F968" s="47">
        <v>152</v>
      </c>
      <c r="H968" s="16" t="str">
        <f t="shared" si="124"/>
        <v>Grade 5 Boys King Edward B</v>
      </c>
      <c r="I968" s="16">
        <f>COUNTIF('Point Totals by Grade-Gender'!A:A, 'Team Points Summary'!H968)</f>
        <v>1</v>
      </c>
      <c r="J968" s="16" t="str">
        <f t="shared" si="125"/>
        <v/>
      </c>
    </row>
    <row r="969" spans="1:10" s="16" customFormat="1" ht="15" x14ac:dyDescent="0.25">
      <c r="A969" s="47">
        <v>29</v>
      </c>
      <c r="B969" s="47" t="s">
        <v>239</v>
      </c>
      <c r="C969" s="47">
        <v>341</v>
      </c>
      <c r="D969" s="47">
        <v>69</v>
      </c>
      <c r="E969" s="47">
        <v>121</v>
      </c>
      <c r="F969" s="47">
        <v>151</v>
      </c>
      <c r="H969" s="16" t="str">
        <f t="shared" si="124"/>
        <v>Grade 5 Boys Lorelei A</v>
      </c>
      <c r="I969" s="16">
        <f>COUNTIF('Point Totals by Grade-Gender'!A:A, 'Team Points Summary'!H969)</f>
        <v>1</v>
      </c>
      <c r="J969" s="16" t="str">
        <f t="shared" si="125"/>
        <v/>
      </c>
    </row>
    <row r="970" spans="1:10" s="16" customFormat="1" ht="15" x14ac:dyDescent="0.25">
      <c r="A970" s="47">
        <v>30</v>
      </c>
      <c r="B970" s="47" t="s">
        <v>225</v>
      </c>
      <c r="C970" s="47">
        <v>344</v>
      </c>
      <c r="D970" s="47">
        <v>97</v>
      </c>
      <c r="E970" s="47">
        <v>123</v>
      </c>
      <c r="F970" s="47">
        <v>124</v>
      </c>
      <c r="H970" s="16" t="str">
        <f t="shared" si="124"/>
        <v>Grade 5 Boys Aurora Charter D</v>
      </c>
      <c r="I970" s="16">
        <f>COUNTIF('Point Totals by Grade-Gender'!A:A, 'Team Points Summary'!H970)</f>
        <v>1</v>
      </c>
      <c r="J970" s="16" t="str">
        <f t="shared" si="125"/>
        <v/>
      </c>
    </row>
    <row r="971" spans="1:10" s="16" customFormat="1" ht="15" x14ac:dyDescent="0.25">
      <c r="A971" s="47">
        <v>31</v>
      </c>
      <c r="B971" s="47" t="s">
        <v>320</v>
      </c>
      <c r="C971" s="47">
        <v>344</v>
      </c>
      <c r="D971" s="47">
        <v>105</v>
      </c>
      <c r="E971" s="47">
        <v>108</v>
      </c>
      <c r="F971" s="47">
        <v>131</v>
      </c>
      <c r="H971" s="16" t="str">
        <f t="shared" si="124"/>
        <v>Grade 5 Boys Crestwood B</v>
      </c>
      <c r="I971" s="16">
        <f>COUNTIF('Point Totals by Grade-Gender'!A:A, 'Team Points Summary'!H971)</f>
        <v>1</v>
      </c>
      <c r="J971" s="16" t="str">
        <f t="shared" si="125"/>
        <v/>
      </c>
    </row>
    <row r="972" spans="1:10" s="16" customFormat="1" ht="15" x14ac:dyDescent="0.25">
      <c r="A972" s="47">
        <v>32</v>
      </c>
      <c r="B972" s="47" t="s">
        <v>687</v>
      </c>
      <c r="C972" s="47">
        <v>369</v>
      </c>
      <c r="D972" s="47">
        <v>109</v>
      </c>
      <c r="E972" s="47">
        <v>120</v>
      </c>
      <c r="F972" s="47">
        <v>140</v>
      </c>
      <c r="H972" s="16" t="str">
        <f t="shared" si="124"/>
        <v>Grade 5 Boys Constable Daniel Woodall C</v>
      </c>
      <c r="I972" s="16">
        <f>COUNTIF('Point Totals by Grade-Gender'!A:A, 'Team Points Summary'!H972)</f>
        <v>1</v>
      </c>
      <c r="J972" s="16" t="str">
        <f t="shared" si="125"/>
        <v/>
      </c>
    </row>
    <row r="973" spans="1:10" s="16" customFormat="1" ht="15" x14ac:dyDescent="0.25">
      <c r="A973" s="47">
        <v>33</v>
      </c>
      <c r="B973" s="47" t="s">
        <v>226</v>
      </c>
      <c r="C973" s="47">
        <v>394</v>
      </c>
      <c r="D973" s="47">
        <v>125</v>
      </c>
      <c r="E973" s="47">
        <v>127</v>
      </c>
      <c r="F973" s="47">
        <v>142</v>
      </c>
      <c r="H973" s="16" t="str">
        <f t="shared" si="124"/>
        <v>Grade 5 Boys Aurora Charter E</v>
      </c>
      <c r="I973" s="16">
        <f>COUNTIF('Point Totals by Grade-Gender'!A:A, 'Team Points Summary'!H973)</f>
        <v>1</v>
      </c>
      <c r="J973" s="16" t="str">
        <f t="shared" si="125"/>
        <v/>
      </c>
    </row>
    <row r="974" spans="1:10" s="16" customFormat="1" ht="15" x14ac:dyDescent="0.25">
      <c r="A974" s="47">
        <v>34</v>
      </c>
      <c r="B974" s="47" t="s">
        <v>453</v>
      </c>
      <c r="C974" s="47">
        <v>401</v>
      </c>
      <c r="D974" s="47">
        <v>111</v>
      </c>
      <c r="E974" s="47">
        <v>136</v>
      </c>
      <c r="F974" s="47">
        <v>154</v>
      </c>
      <c r="H974" s="16" t="str">
        <f t="shared" si="124"/>
        <v>Grade 5 Boys Mee-Yah-Noh A</v>
      </c>
      <c r="I974" s="16">
        <f>COUNTIF('Point Totals by Grade-Gender'!A:A, 'Team Points Summary'!H974)</f>
        <v>1</v>
      </c>
      <c r="J974" s="16" t="str">
        <f t="shared" si="125"/>
        <v/>
      </c>
    </row>
    <row r="975" spans="1:10" s="16" customFormat="1" ht="15" x14ac:dyDescent="0.25">
      <c r="A975" s="47">
        <v>35</v>
      </c>
      <c r="B975" s="47" t="s">
        <v>152</v>
      </c>
      <c r="C975" s="47">
        <v>429</v>
      </c>
      <c r="D975" s="47">
        <v>133</v>
      </c>
      <c r="E975" s="47">
        <v>141</v>
      </c>
      <c r="F975" s="47">
        <v>155</v>
      </c>
      <c r="H975" s="16" t="str">
        <f t="shared" si="124"/>
        <v>Grade 5 Boys Holyrood C</v>
      </c>
      <c r="I975" s="16">
        <f>COUNTIF('Point Totals by Grade-Gender'!A:A, 'Team Points Summary'!H975)</f>
        <v>1</v>
      </c>
      <c r="J975" s="16" t="str">
        <f t="shared" si="125"/>
        <v/>
      </c>
    </row>
    <row r="976" spans="1:10" s="16" customFormat="1" ht="15" x14ac:dyDescent="0.25">
      <c r="A976" s="47">
        <v>36</v>
      </c>
      <c r="B976" s="47" t="s">
        <v>232</v>
      </c>
      <c r="C976" s="47">
        <v>432</v>
      </c>
      <c r="D976" s="47">
        <v>143</v>
      </c>
      <c r="E976" s="47">
        <v>144</v>
      </c>
      <c r="F976" s="47">
        <v>145</v>
      </c>
      <c r="H976" s="16" t="str">
        <f t="shared" si="124"/>
        <v>Grade 5 Boys Aurora Charter F</v>
      </c>
      <c r="I976" s="16">
        <f>COUNTIF('Point Totals by Grade-Gender'!A:A, 'Team Points Summary'!H976)</f>
        <v>1</v>
      </c>
      <c r="J976" s="16" t="str">
        <f t="shared" si="125"/>
        <v/>
      </c>
    </row>
    <row r="977" spans="1:11" s="16" customFormat="1" ht="15" x14ac:dyDescent="0.25">
      <c r="A977" s="47">
        <v>37</v>
      </c>
      <c r="B977" s="47" t="s">
        <v>464</v>
      </c>
      <c r="C977" s="47">
        <v>454</v>
      </c>
      <c r="D977" s="47">
        <v>148</v>
      </c>
      <c r="E977" s="47">
        <v>149</v>
      </c>
      <c r="F977" s="47">
        <v>157</v>
      </c>
      <c r="H977" s="16" t="str">
        <f t="shared" si="124"/>
        <v>Grade 5 Boys Shauna May Seneca A</v>
      </c>
      <c r="I977" s="16">
        <f>COUNTIF('Point Totals by Grade-Gender'!A:A, 'Team Points Summary'!H977)</f>
        <v>1</v>
      </c>
      <c r="J977" s="16" t="str">
        <f t="shared" si="125"/>
        <v/>
      </c>
    </row>
    <row r="978" spans="1:11" s="16" customFormat="1" x14ac:dyDescent="0.2">
      <c r="C978" s="21">
        <f>SUM(C941:C977)</f>
        <v>8217</v>
      </c>
      <c r="H978" s="1" t="s">
        <v>29</v>
      </c>
      <c r="I978" s="16">
        <f>COUNTIF('Point Totals by Grade-Gender'!A:A, 'Team Points Summary'!H978)</f>
        <v>1</v>
      </c>
      <c r="J978" s="16" t="str">
        <f t="shared" si="120"/>
        <v/>
      </c>
      <c r="K978" s="21"/>
    </row>
    <row r="979" spans="1:11" s="16" customFormat="1" x14ac:dyDescent="0.2">
      <c r="K979" s="21"/>
    </row>
    <row r="980" spans="1:11" s="16" customFormat="1" x14ac:dyDescent="0.2">
      <c r="A980" s="1" t="s">
        <v>433</v>
      </c>
      <c r="K980" s="21"/>
    </row>
    <row r="981" spans="1:11" s="16" customFormat="1" ht="15" x14ac:dyDescent="0.25">
      <c r="A981" s="44">
        <v>1</v>
      </c>
      <c r="B981" s="44" t="s">
        <v>53</v>
      </c>
      <c r="C981" s="44">
        <v>34</v>
      </c>
      <c r="D981" s="44">
        <v>2</v>
      </c>
      <c r="E981" s="44">
        <v>4</v>
      </c>
      <c r="F981" s="44">
        <v>28</v>
      </c>
      <c r="H981" s="16" t="str">
        <f>CONCATENATE("Grade 6 Girls ", B981)</f>
        <v>Grade 6 Girls Holyrood A</v>
      </c>
      <c r="I981" s="16">
        <f>COUNTIF('Point Totals by Grade-Gender'!A:A, 'Team Points Summary'!H981)</f>
        <v>1</v>
      </c>
      <c r="J981" s="16" t="str">
        <f t="shared" si="120"/>
        <v/>
      </c>
    </row>
    <row r="982" spans="1:11" s="16" customFormat="1" ht="15" x14ac:dyDescent="0.25">
      <c r="A982" s="44">
        <v>2</v>
      </c>
      <c r="B982" s="44" t="s">
        <v>73</v>
      </c>
      <c r="C982" s="44">
        <v>59</v>
      </c>
      <c r="D982" s="44">
        <v>6</v>
      </c>
      <c r="E982" s="44">
        <v>8</v>
      </c>
      <c r="F982" s="44">
        <v>45</v>
      </c>
      <c r="H982" s="16" t="str">
        <f t="shared" ref="H982:H983" si="126">CONCATENATE("Grade 6 Girls ", B982)</f>
        <v>Grade 6 Girls Forest Heights A</v>
      </c>
      <c r="I982" s="16">
        <f>COUNTIF('Point Totals by Grade-Gender'!A:A, 'Team Points Summary'!H982)</f>
        <v>1</v>
      </c>
      <c r="J982" s="16" t="str">
        <f t="shared" si="120"/>
        <v/>
      </c>
    </row>
    <row r="983" spans="1:11" s="16" customFormat="1" ht="15" x14ac:dyDescent="0.25">
      <c r="A983" s="44">
        <v>3</v>
      </c>
      <c r="B983" s="44" t="s">
        <v>78</v>
      </c>
      <c r="C983" s="44">
        <v>65</v>
      </c>
      <c r="D983" s="44">
        <v>18</v>
      </c>
      <c r="E983" s="44">
        <v>20</v>
      </c>
      <c r="F983" s="44">
        <v>27</v>
      </c>
      <c r="H983" s="16" t="str">
        <f t="shared" si="126"/>
        <v>Grade 6 Girls Laurier Heights A</v>
      </c>
      <c r="I983" s="16">
        <f>COUNTIF('Point Totals by Grade-Gender'!A:A, 'Team Points Summary'!H983)</f>
        <v>1</v>
      </c>
      <c r="J983" s="16" t="str">
        <f t="shared" si="120"/>
        <v/>
      </c>
    </row>
    <row r="984" spans="1:11" s="16" customFormat="1" ht="15" x14ac:dyDescent="0.25">
      <c r="A984" s="44">
        <v>4</v>
      </c>
      <c r="B984" s="44" t="s">
        <v>83</v>
      </c>
      <c r="C984" s="44">
        <v>72</v>
      </c>
      <c r="D984" s="44">
        <v>1</v>
      </c>
      <c r="E984" s="44">
        <v>22</v>
      </c>
      <c r="F984" s="44">
        <v>49</v>
      </c>
      <c r="H984" s="16" t="str">
        <f t="shared" ref="H984:H1020" si="127">CONCATENATE("Grade 6 Girls ", B984)</f>
        <v>Grade 6 Girls Donnan A</v>
      </c>
      <c r="I984" s="16">
        <f>COUNTIF('Point Totals by Grade-Gender'!A:A, 'Team Points Summary'!H984)</f>
        <v>1</v>
      </c>
      <c r="J984" s="16" t="str">
        <f t="shared" ref="J984:J1020" si="128">IF(I984 = 0, "MISSING", "")</f>
        <v/>
      </c>
    </row>
    <row r="985" spans="1:11" s="16" customFormat="1" ht="15" x14ac:dyDescent="0.25">
      <c r="A985" s="44">
        <v>5</v>
      </c>
      <c r="B985" s="44" t="s">
        <v>74</v>
      </c>
      <c r="C985" s="44">
        <v>93</v>
      </c>
      <c r="D985" s="44">
        <v>16</v>
      </c>
      <c r="E985" s="44">
        <v>34</v>
      </c>
      <c r="F985" s="44">
        <v>43</v>
      </c>
      <c r="H985" s="16" t="str">
        <f t="shared" si="127"/>
        <v>Grade 6 Girls Westbrook A</v>
      </c>
      <c r="I985" s="16">
        <f>COUNTIF('Point Totals by Grade-Gender'!A:A, 'Team Points Summary'!H985)</f>
        <v>1</v>
      </c>
      <c r="J985" s="16" t="str">
        <f t="shared" si="128"/>
        <v/>
      </c>
    </row>
    <row r="986" spans="1:11" s="16" customFormat="1" ht="15" x14ac:dyDescent="0.25">
      <c r="A986" s="44">
        <v>6</v>
      </c>
      <c r="B986" s="44" t="s">
        <v>61</v>
      </c>
      <c r="C986" s="44">
        <v>94</v>
      </c>
      <c r="D986" s="44">
        <v>3</v>
      </c>
      <c r="E986" s="44">
        <v>40</v>
      </c>
      <c r="F986" s="44">
        <v>51</v>
      </c>
      <c r="H986" s="16" t="str">
        <f t="shared" si="127"/>
        <v>Grade 6 Girls Earl Buxton A</v>
      </c>
      <c r="I986" s="16">
        <f>COUNTIF('Point Totals by Grade-Gender'!A:A, 'Team Points Summary'!H986)</f>
        <v>1</v>
      </c>
      <c r="J986" s="16" t="str">
        <f t="shared" si="128"/>
        <v/>
      </c>
    </row>
    <row r="987" spans="1:11" s="16" customFormat="1" ht="15" x14ac:dyDescent="0.25">
      <c r="A987" s="44">
        <v>7</v>
      </c>
      <c r="B987" s="44" t="s">
        <v>48</v>
      </c>
      <c r="C987" s="44">
        <v>108</v>
      </c>
      <c r="D987" s="44">
        <v>5</v>
      </c>
      <c r="E987" s="44">
        <v>50</v>
      </c>
      <c r="F987" s="44">
        <v>53</v>
      </c>
      <c r="H987" s="16" t="str">
        <f t="shared" si="127"/>
        <v>Grade 6 Girls Brookside A</v>
      </c>
      <c r="I987" s="16">
        <f>COUNTIF('Point Totals by Grade-Gender'!A:A, 'Team Points Summary'!H987)</f>
        <v>1</v>
      </c>
      <c r="J987" s="16" t="str">
        <f t="shared" si="128"/>
        <v/>
      </c>
    </row>
    <row r="988" spans="1:11" s="16" customFormat="1" ht="15" x14ac:dyDescent="0.25">
      <c r="A988" s="44">
        <v>8</v>
      </c>
      <c r="B988" s="44" t="s">
        <v>317</v>
      </c>
      <c r="C988" s="44">
        <v>113</v>
      </c>
      <c r="D988" s="44">
        <v>23</v>
      </c>
      <c r="E988" s="44">
        <v>32</v>
      </c>
      <c r="F988" s="44">
        <v>58</v>
      </c>
      <c r="H988" s="16" t="str">
        <f t="shared" si="127"/>
        <v>Grade 6 Girls Crestwood A</v>
      </c>
      <c r="I988" s="16">
        <f>COUNTIF('Point Totals by Grade-Gender'!A:A, 'Team Points Summary'!H988)</f>
        <v>1</v>
      </c>
      <c r="J988" s="16" t="str">
        <f t="shared" si="128"/>
        <v/>
      </c>
    </row>
    <row r="989" spans="1:11" s="16" customFormat="1" ht="15" x14ac:dyDescent="0.25">
      <c r="A989" s="44">
        <v>9</v>
      </c>
      <c r="B989" s="44" t="s">
        <v>451</v>
      </c>
      <c r="C989" s="44">
        <v>136</v>
      </c>
      <c r="D989" s="44">
        <v>33</v>
      </c>
      <c r="E989" s="44">
        <v>35</v>
      </c>
      <c r="F989" s="44">
        <v>68</v>
      </c>
      <c r="H989" s="16" t="str">
        <f t="shared" si="127"/>
        <v>Grade 6 Girls Winterburn A</v>
      </c>
      <c r="I989" s="16">
        <f>COUNTIF('Point Totals by Grade-Gender'!A:A, 'Team Points Summary'!H989)</f>
        <v>1</v>
      </c>
      <c r="J989" s="16" t="str">
        <f t="shared" si="128"/>
        <v/>
      </c>
    </row>
    <row r="990" spans="1:11" s="16" customFormat="1" ht="15" x14ac:dyDescent="0.25">
      <c r="A990" s="44">
        <v>10</v>
      </c>
      <c r="B990" s="44" t="s">
        <v>150</v>
      </c>
      <c r="C990" s="44">
        <v>137</v>
      </c>
      <c r="D990" s="44">
        <v>29</v>
      </c>
      <c r="E990" s="44">
        <v>52</v>
      </c>
      <c r="F990" s="44">
        <v>56</v>
      </c>
      <c r="H990" s="16" t="str">
        <f t="shared" si="127"/>
        <v>Grade 6 Girls Holyrood B</v>
      </c>
      <c r="I990" s="16">
        <f>COUNTIF('Point Totals by Grade-Gender'!A:A, 'Team Points Summary'!H990)</f>
        <v>1</v>
      </c>
      <c r="J990" s="16" t="str">
        <f t="shared" si="128"/>
        <v/>
      </c>
    </row>
    <row r="991" spans="1:11" s="16" customFormat="1" ht="15" x14ac:dyDescent="0.25">
      <c r="A991" s="44">
        <v>11</v>
      </c>
      <c r="B991" s="44" t="s">
        <v>50</v>
      </c>
      <c r="C991" s="44">
        <v>138</v>
      </c>
      <c r="D991" s="44">
        <v>12</v>
      </c>
      <c r="E991" s="44">
        <v>60</v>
      </c>
      <c r="F991" s="44">
        <v>66</v>
      </c>
      <c r="H991" s="16" t="str">
        <f t="shared" si="127"/>
        <v>Grade 6 Girls Parkallen A</v>
      </c>
      <c r="I991" s="16">
        <f>COUNTIF('Point Totals by Grade-Gender'!A:A, 'Team Points Summary'!H991)</f>
        <v>1</v>
      </c>
      <c r="J991" s="16" t="str">
        <f t="shared" si="128"/>
        <v/>
      </c>
    </row>
    <row r="992" spans="1:11" s="16" customFormat="1" ht="15" x14ac:dyDescent="0.25">
      <c r="A992" s="44">
        <v>12</v>
      </c>
      <c r="B992" s="44" t="s">
        <v>51</v>
      </c>
      <c r="C992" s="44">
        <v>143</v>
      </c>
      <c r="D992" s="44">
        <v>26</v>
      </c>
      <c r="E992" s="44">
        <v>39</v>
      </c>
      <c r="F992" s="44">
        <v>78</v>
      </c>
      <c r="H992" s="16" t="str">
        <f t="shared" si="127"/>
        <v>Grade 6 Girls Brander Gardens A</v>
      </c>
      <c r="I992" s="16">
        <f>COUNTIF('Point Totals by Grade-Gender'!A:A, 'Team Points Summary'!H992)</f>
        <v>1</v>
      </c>
      <c r="J992" s="16" t="str">
        <f t="shared" si="128"/>
        <v/>
      </c>
    </row>
    <row r="993" spans="1:10" s="16" customFormat="1" ht="15" x14ac:dyDescent="0.25">
      <c r="A993" s="44">
        <v>13</v>
      </c>
      <c r="B993" s="44" t="s">
        <v>66</v>
      </c>
      <c r="C993" s="44">
        <v>147</v>
      </c>
      <c r="D993" s="44">
        <v>7</v>
      </c>
      <c r="E993" s="44">
        <v>21</v>
      </c>
      <c r="F993" s="44">
        <v>119</v>
      </c>
      <c r="H993" s="16" t="str">
        <f t="shared" si="127"/>
        <v>Grade 6 Girls Patricia Heights A</v>
      </c>
      <c r="I993" s="16">
        <f>COUNTIF('Point Totals by Grade-Gender'!A:A, 'Team Points Summary'!H993)</f>
        <v>1</v>
      </c>
      <c r="J993" s="16" t="str">
        <f t="shared" si="128"/>
        <v/>
      </c>
    </row>
    <row r="994" spans="1:10" s="16" customFormat="1" ht="15" x14ac:dyDescent="0.25">
      <c r="A994" s="44">
        <v>14</v>
      </c>
      <c r="B994" s="44" t="s">
        <v>75</v>
      </c>
      <c r="C994" s="44">
        <v>153</v>
      </c>
      <c r="D994" s="44">
        <v>44</v>
      </c>
      <c r="E994" s="44">
        <v>54</v>
      </c>
      <c r="F994" s="44">
        <v>55</v>
      </c>
      <c r="H994" s="16" t="str">
        <f t="shared" si="127"/>
        <v>Grade 6 Girls Westbrook B</v>
      </c>
      <c r="I994" s="16">
        <f>COUNTIF('Point Totals by Grade-Gender'!A:A, 'Team Points Summary'!H994)</f>
        <v>1</v>
      </c>
      <c r="J994" s="16" t="str">
        <f t="shared" si="128"/>
        <v/>
      </c>
    </row>
    <row r="995" spans="1:10" s="16" customFormat="1" ht="15" x14ac:dyDescent="0.25">
      <c r="A995" s="44">
        <v>15</v>
      </c>
      <c r="B995" s="44" t="s">
        <v>49</v>
      </c>
      <c r="C995" s="44">
        <v>155</v>
      </c>
      <c r="D995" s="44">
        <v>14</v>
      </c>
      <c r="E995" s="44">
        <v>59</v>
      </c>
      <c r="F995" s="44">
        <v>82</v>
      </c>
      <c r="H995" s="16" t="str">
        <f t="shared" si="127"/>
        <v>Grade 6 Girls Rio Terrace A</v>
      </c>
      <c r="I995" s="16">
        <f>COUNTIF('Point Totals by Grade-Gender'!A:A, 'Team Points Summary'!H995)</f>
        <v>1</v>
      </c>
      <c r="J995" s="16" t="str">
        <f t="shared" si="128"/>
        <v/>
      </c>
    </row>
    <row r="996" spans="1:10" s="16" customFormat="1" ht="15" x14ac:dyDescent="0.25">
      <c r="A996" s="44">
        <v>16</v>
      </c>
      <c r="B996" s="44" t="s">
        <v>209</v>
      </c>
      <c r="C996" s="44">
        <v>172</v>
      </c>
      <c r="D996" s="44">
        <v>17</v>
      </c>
      <c r="E996" s="44">
        <v>76</v>
      </c>
      <c r="F996" s="44">
        <v>79</v>
      </c>
      <c r="H996" s="16" t="str">
        <f t="shared" si="127"/>
        <v>Grade 6 Girls Westglen A</v>
      </c>
      <c r="I996" s="16">
        <f>COUNTIF('Point Totals by Grade-Gender'!A:A, 'Team Points Summary'!H996)</f>
        <v>1</v>
      </c>
      <c r="J996" s="16" t="str">
        <f t="shared" si="128"/>
        <v/>
      </c>
    </row>
    <row r="997" spans="1:10" s="16" customFormat="1" ht="15" x14ac:dyDescent="0.25">
      <c r="A997" s="44">
        <v>17</v>
      </c>
      <c r="B997" s="44" t="s">
        <v>79</v>
      </c>
      <c r="C997" s="44">
        <v>178</v>
      </c>
      <c r="D997" s="44">
        <v>31</v>
      </c>
      <c r="E997" s="44">
        <v>73</v>
      </c>
      <c r="F997" s="44">
        <v>74</v>
      </c>
      <c r="H997" s="16" t="str">
        <f t="shared" si="127"/>
        <v>Grade 6 Girls Laurier Heights B</v>
      </c>
      <c r="I997" s="16">
        <f>COUNTIF('Point Totals by Grade-Gender'!A:A, 'Team Points Summary'!H997)</f>
        <v>1</v>
      </c>
      <c r="J997" s="16" t="str">
        <f t="shared" si="128"/>
        <v/>
      </c>
    </row>
    <row r="998" spans="1:10" s="16" customFormat="1" ht="15" x14ac:dyDescent="0.25">
      <c r="A998" s="44">
        <v>18</v>
      </c>
      <c r="B998" s="44" t="s">
        <v>319</v>
      </c>
      <c r="C998" s="44">
        <v>183</v>
      </c>
      <c r="D998" s="44">
        <v>46</v>
      </c>
      <c r="E998" s="44">
        <v>57</v>
      </c>
      <c r="F998" s="44">
        <v>80</v>
      </c>
      <c r="H998" s="16" t="str">
        <f t="shared" si="127"/>
        <v>Grade 6 Girls Forest Heights B</v>
      </c>
      <c r="I998" s="16">
        <f>COUNTIF('Point Totals by Grade-Gender'!A:A, 'Team Points Summary'!H998)</f>
        <v>1</v>
      </c>
      <c r="J998" s="16" t="str">
        <f t="shared" si="128"/>
        <v/>
      </c>
    </row>
    <row r="999" spans="1:10" s="16" customFormat="1" ht="15" x14ac:dyDescent="0.25">
      <c r="A999" s="44">
        <v>19</v>
      </c>
      <c r="B999" s="44" t="s">
        <v>210</v>
      </c>
      <c r="C999" s="44">
        <v>188</v>
      </c>
      <c r="D999" s="44">
        <v>9</v>
      </c>
      <c r="E999" s="44">
        <v>64</v>
      </c>
      <c r="F999" s="44">
        <v>115</v>
      </c>
      <c r="H999" s="16" t="str">
        <f t="shared" si="127"/>
        <v>Grade 6 Girls David Thomas King A</v>
      </c>
      <c r="I999" s="16">
        <f>COUNTIF('Point Totals by Grade-Gender'!A:A, 'Team Points Summary'!H999)</f>
        <v>1</v>
      </c>
      <c r="J999" s="16" t="str">
        <f t="shared" si="128"/>
        <v/>
      </c>
    </row>
    <row r="1000" spans="1:10" s="16" customFormat="1" ht="15" x14ac:dyDescent="0.25">
      <c r="A1000" s="44">
        <v>20</v>
      </c>
      <c r="B1000" s="44" t="s">
        <v>45</v>
      </c>
      <c r="C1000" s="44">
        <v>203</v>
      </c>
      <c r="D1000" s="44">
        <v>37</v>
      </c>
      <c r="E1000" s="44">
        <v>72</v>
      </c>
      <c r="F1000" s="44">
        <v>94</v>
      </c>
      <c r="H1000" s="16" t="str">
        <f t="shared" si="127"/>
        <v>Grade 6 Girls Michael A. Kostek A</v>
      </c>
      <c r="I1000" s="16">
        <f>COUNTIF('Point Totals by Grade-Gender'!A:A, 'Team Points Summary'!H1000)</f>
        <v>1</v>
      </c>
      <c r="J1000" s="16" t="str">
        <f t="shared" si="128"/>
        <v/>
      </c>
    </row>
    <row r="1001" spans="1:10" s="16" customFormat="1" ht="15" x14ac:dyDescent="0.25">
      <c r="A1001" s="44">
        <v>21</v>
      </c>
      <c r="B1001" s="44" t="s">
        <v>336</v>
      </c>
      <c r="C1001" s="44">
        <v>228</v>
      </c>
      <c r="D1001" s="44">
        <v>25</v>
      </c>
      <c r="E1001" s="44">
        <v>47</v>
      </c>
      <c r="F1001" s="44">
        <v>156</v>
      </c>
      <c r="H1001" s="16" t="str">
        <f t="shared" ref="H1001:H1014" si="129">CONCATENATE("Grade 6 Girls ", B1001)</f>
        <v>Grade 6 Girls Pine Street A</v>
      </c>
      <c r="I1001" s="16">
        <f>COUNTIF('Point Totals by Grade-Gender'!A:A, 'Team Points Summary'!H1001)</f>
        <v>1</v>
      </c>
      <c r="J1001" s="16" t="str">
        <f t="shared" ref="J1001:J1014" si="130">IF(I1001 = 0, "MISSING", "")</f>
        <v/>
      </c>
    </row>
    <row r="1002" spans="1:10" s="16" customFormat="1" ht="15" x14ac:dyDescent="0.25">
      <c r="A1002" s="44">
        <v>22</v>
      </c>
      <c r="B1002" s="44" t="s">
        <v>96</v>
      </c>
      <c r="C1002" s="44">
        <v>231</v>
      </c>
      <c r="D1002" s="44">
        <v>70</v>
      </c>
      <c r="E1002" s="44">
        <v>77</v>
      </c>
      <c r="F1002" s="44">
        <v>84</v>
      </c>
      <c r="H1002" s="16" t="str">
        <f t="shared" si="129"/>
        <v>Grade 6 Girls Brookside B</v>
      </c>
      <c r="I1002" s="16">
        <f>COUNTIF('Point Totals by Grade-Gender'!A:A, 'Team Points Summary'!H1002)</f>
        <v>1</v>
      </c>
      <c r="J1002" s="16" t="str">
        <f t="shared" si="130"/>
        <v/>
      </c>
    </row>
    <row r="1003" spans="1:10" s="16" customFormat="1" ht="15" x14ac:dyDescent="0.25">
      <c r="A1003" s="44">
        <v>23</v>
      </c>
      <c r="B1003" s="44" t="s">
        <v>47</v>
      </c>
      <c r="C1003" s="44">
        <v>234</v>
      </c>
      <c r="D1003" s="44">
        <v>65</v>
      </c>
      <c r="E1003" s="44">
        <v>67</v>
      </c>
      <c r="F1003" s="44">
        <v>102</v>
      </c>
      <c r="H1003" s="16" t="str">
        <f t="shared" si="129"/>
        <v>Grade 6 Girls Windsor Park A</v>
      </c>
      <c r="I1003" s="16">
        <f>COUNTIF('Point Totals by Grade-Gender'!A:A, 'Team Points Summary'!H1003)</f>
        <v>1</v>
      </c>
      <c r="J1003" s="16" t="str">
        <f t="shared" si="130"/>
        <v/>
      </c>
    </row>
    <row r="1004" spans="1:10" s="16" customFormat="1" ht="15" x14ac:dyDescent="0.25">
      <c r="A1004" s="44">
        <v>24</v>
      </c>
      <c r="B1004" s="44" t="s">
        <v>208</v>
      </c>
      <c r="C1004" s="44">
        <v>235</v>
      </c>
      <c r="D1004" s="44">
        <v>36</v>
      </c>
      <c r="E1004" s="44">
        <v>99</v>
      </c>
      <c r="F1004" s="44">
        <v>100</v>
      </c>
      <c r="H1004" s="16" t="str">
        <f t="shared" si="129"/>
        <v>Grade 6 Girls Hardisty A</v>
      </c>
      <c r="I1004" s="16">
        <f>COUNTIF('Point Totals by Grade-Gender'!A:A, 'Team Points Summary'!H1004)</f>
        <v>1</v>
      </c>
      <c r="J1004" s="16" t="str">
        <f t="shared" si="130"/>
        <v/>
      </c>
    </row>
    <row r="1005" spans="1:10" s="16" customFormat="1" ht="15" x14ac:dyDescent="0.25">
      <c r="A1005" s="44">
        <v>25</v>
      </c>
      <c r="B1005" s="44" t="s">
        <v>452</v>
      </c>
      <c r="C1005" s="44">
        <v>239</v>
      </c>
      <c r="D1005" s="44">
        <v>71</v>
      </c>
      <c r="E1005" s="44">
        <v>75</v>
      </c>
      <c r="F1005" s="44">
        <v>93</v>
      </c>
      <c r="H1005" s="16" t="str">
        <f t="shared" si="129"/>
        <v>Grade 6 Girls Roberta MacAdams A</v>
      </c>
      <c r="I1005" s="16">
        <f>COUNTIF('Point Totals by Grade-Gender'!A:A, 'Team Points Summary'!H1005)</f>
        <v>1</v>
      </c>
      <c r="J1005" s="16" t="str">
        <f t="shared" si="130"/>
        <v/>
      </c>
    </row>
    <row r="1006" spans="1:10" s="16" customFormat="1" ht="15" x14ac:dyDescent="0.25">
      <c r="A1006" s="44">
        <v>26</v>
      </c>
      <c r="B1006" s="44" t="s">
        <v>437</v>
      </c>
      <c r="C1006" s="44">
        <v>245</v>
      </c>
      <c r="D1006" s="44">
        <v>41</v>
      </c>
      <c r="E1006" s="44">
        <v>92</v>
      </c>
      <c r="F1006" s="44">
        <v>112</v>
      </c>
      <c r="H1006" s="16" t="str">
        <f t="shared" si="129"/>
        <v>Grade 6 Girls Virginia Park A</v>
      </c>
      <c r="I1006" s="16">
        <f>COUNTIF('Point Totals by Grade-Gender'!A:A, 'Team Points Summary'!H1006)</f>
        <v>1</v>
      </c>
      <c r="J1006" s="16" t="str">
        <f t="shared" si="130"/>
        <v/>
      </c>
    </row>
    <row r="1007" spans="1:10" s="16" customFormat="1" ht="15" x14ac:dyDescent="0.25">
      <c r="A1007" s="44">
        <v>27</v>
      </c>
      <c r="B1007" s="44" t="s">
        <v>321</v>
      </c>
      <c r="C1007" s="44">
        <v>283</v>
      </c>
      <c r="D1007" s="44">
        <v>89</v>
      </c>
      <c r="E1007" s="44">
        <v>96</v>
      </c>
      <c r="F1007" s="44">
        <v>98</v>
      </c>
      <c r="H1007" s="16" t="str">
        <f t="shared" si="129"/>
        <v>Grade 6 Girls Westbrook C</v>
      </c>
      <c r="I1007" s="16">
        <f>COUNTIF('Point Totals by Grade-Gender'!A:A, 'Team Points Summary'!H1007)</f>
        <v>1</v>
      </c>
      <c r="J1007" s="16" t="str">
        <f t="shared" si="130"/>
        <v/>
      </c>
    </row>
    <row r="1008" spans="1:10" s="16" customFormat="1" ht="15" x14ac:dyDescent="0.25">
      <c r="A1008" s="44">
        <v>28</v>
      </c>
      <c r="B1008" s="44" t="s">
        <v>233</v>
      </c>
      <c r="C1008" s="44">
        <v>296</v>
      </c>
      <c r="D1008" s="44">
        <v>81</v>
      </c>
      <c r="E1008" s="44">
        <v>86</v>
      </c>
      <c r="F1008" s="44">
        <v>129</v>
      </c>
      <c r="H1008" s="16" t="str">
        <f t="shared" si="129"/>
        <v>Grade 6 Girls Homesteader A</v>
      </c>
      <c r="I1008" s="16">
        <f>COUNTIF('Point Totals by Grade-Gender'!A:A, 'Team Points Summary'!H1008)</f>
        <v>1</v>
      </c>
      <c r="J1008" s="16" t="str">
        <f t="shared" si="130"/>
        <v/>
      </c>
    </row>
    <row r="1009" spans="1:11" s="16" customFormat="1" ht="15" x14ac:dyDescent="0.25">
      <c r="A1009" s="44">
        <v>29</v>
      </c>
      <c r="B1009" s="44" t="s">
        <v>212</v>
      </c>
      <c r="C1009" s="44">
        <v>304</v>
      </c>
      <c r="D1009" s="44">
        <v>83</v>
      </c>
      <c r="E1009" s="44">
        <v>97</v>
      </c>
      <c r="F1009" s="44">
        <v>124</v>
      </c>
      <c r="H1009" s="16" t="str">
        <f t="shared" si="129"/>
        <v>Grade 6 Girls Westglen B</v>
      </c>
      <c r="I1009" s="16">
        <f>COUNTIF('Point Totals by Grade-Gender'!A:A, 'Team Points Summary'!H1009)</f>
        <v>1</v>
      </c>
      <c r="J1009" s="16" t="str">
        <f t="shared" si="130"/>
        <v/>
      </c>
    </row>
    <row r="1010" spans="1:11" s="16" customFormat="1" ht="15" x14ac:dyDescent="0.25">
      <c r="A1010" s="44">
        <v>30</v>
      </c>
      <c r="B1010" s="44" t="s">
        <v>441</v>
      </c>
      <c r="C1010" s="44">
        <v>321</v>
      </c>
      <c r="D1010" s="44">
        <v>48</v>
      </c>
      <c r="E1010" s="44">
        <v>123</v>
      </c>
      <c r="F1010" s="44">
        <v>150</v>
      </c>
      <c r="H1010" s="16" t="str">
        <f t="shared" si="129"/>
        <v>Grade 6 Girls Edmonton Christian West A</v>
      </c>
      <c r="I1010" s="16">
        <f>COUNTIF('Point Totals by Grade-Gender'!A:A, 'Team Points Summary'!H1010)</f>
        <v>1</v>
      </c>
      <c r="J1010" s="16" t="str">
        <f t="shared" si="130"/>
        <v/>
      </c>
    </row>
    <row r="1011" spans="1:11" s="16" customFormat="1" ht="15" x14ac:dyDescent="0.25">
      <c r="A1011" s="44">
        <v>31</v>
      </c>
      <c r="B1011" s="44" t="s">
        <v>439</v>
      </c>
      <c r="C1011" s="44">
        <v>323</v>
      </c>
      <c r="D1011" s="44">
        <v>24</v>
      </c>
      <c r="E1011" s="44">
        <v>142</v>
      </c>
      <c r="F1011" s="44">
        <v>157</v>
      </c>
      <c r="H1011" s="16" t="str">
        <f t="shared" si="129"/>
        <v>Grade 6 Girls Tipaskan A</v>
      </c>
      <c r="I1011" s="16">
        <f>COUNTIF('Point Totals by Grade-Gender'!A:A, 'Team Points Summary'!H1011)</f>
        <v>1</v>
      </c>
      <c r="J1011" s="16" t="str">
        <f t="shared" si="130"/>
        <v/>
      </c>
    </row>
    <row r="1012" spans="1:11" s="16" customFormat="1" ht="15" x14ac:dyDescent="0.25">
      <c r="A1012" s="44">
        <v>32</v>
      </c>
      <c r="B1012" s="44" t="s">
        <v>222</v>
      </c>
      <c r="C1012" s="44">
        <v>327</v>
      </c>
      <c r="D1012" s="44">
        <v>105</v>
      </c>
      <c r="E1012" s="44">
        <v>106</v>
      </c>
      <c r="F1012" s="44">
        <v>116</v>
      </c>
      <c r="H1012" s="16" t="str">
        <f t="shared" si="129"/>
        <v>Grade 6 Girls Aurora Charter A</v>
      </c>
      <c r="I1012" s="16">
        <f>COUNTIF('Point Totals by Grade-Gender'!A:A, 'Team Points Summary'!H1012)</f>
        <v>1</v>
      </c>
      <c r="J1012" s="16" t="str">
        <f t="shared" si="130"/>
        <v/>
      </c>
    </row>
    <row r="1013" spans="1:11" s="16" customFormat="1" ht="15" x14ac:dyDescent="0.25">
      <c r="A1013" s="44">
        <v>33</v>
      </c>
      <c r="B1013" s="44" t="s">
        <v>454</v>
      </c>
      <c r="C1013" s="44">
        <v>328</v>
      </c>
      <c r="D1013" s="44">
        <v>69</v>
      </c>
      <c r="E1013" s="44">
        <v>118</v>
      </c>
      <c r="F1013" s="44">
        <v>141</v>
      </c>
      <c r="H1013" s="16" t="str">
        <f t="shared" si="129"/>
        <v>Grade 6 Girls Winterburn B</v>
      </c>
      <c r="I1013" s="16">
        <f>COUNTIF('Point Totals by Grade-Gender'!A:A, 'Team Points Summary'!H1013)</f>
        <v>1</v>
      </c>
      <c r="J1013" s="16" t="str">
        <f t="shared" si="130"/>
        <v/>
      </c>
    </row>
    <row r="1014" spans="1:11" s="16" customFormat="1" ht="15" x14ac:dyDescent="0.25">
      <c r="A1014" s="44">
        <v>34</v>
      </c>
      <c r="B1014" s="44" t="s">
        <v>59</v>
      </c>
      <c r="C1014" s="44">
        <v>330</v>
      </c>
      <c r="D1014" s="44">
        <v>109</v>
      </c>
      <c r="E1014" s="44">
        <v>110</v>
      </c>
      <c r="F1014" s="44">
        <v>111</v>
      </c>
      <c r="H1014" s="16" t="str">
        <f t="shared" si="129"/>
        <v>Grade 6 Girls Parkallen B</v>
      </c>
      <c r="I1014" s="16">
        <f>COUNTIF('Point Totals by Grade-Gender'!A:A, 'Team Points Summary'!H1014)</f>
        <v>1</v>
      </c>
      <c r="J1014" s="16" t="str">
        <f t="shared" si="130"/>
        <v/>
      </c>
    </row>
    <row r="1015" spans="1:11" s="16" customFormat="1" ht="15" x14ac:dyDescent="0.25">
      <c r="A1015" s="44">
        <v>35</v>
      </c>
      <c r="B1015" s="44" t="s">
        <v>239</v>
      </c>
      <c r="C1015" s="44">
        <v>364</v>
      </c>
      <c r="D1015" s="44">
        <v>113</v>
      </c>
      <c r="E1015" s="44">
        <v>117</v>
      </c>
      <c r="F1015" s="44">
        <v>134</v>
      </c>
      <c r="H1015" s="16" t="str">
        <f t="shared" si="127"/>
        <v>Grade 6 Girls Lorelei A</v>
      </c>
      <c r="I1015" s="16">
        <f>COUNTIF('Point Totals by Grade-Gender'!A:A, 'Team Points Summary'!H1015)</f>
        <v>1</v>
      </c>
      <c r="J1015" s="16" t="str">
        <f t="shared" si="128"/>
        <v/>
      </c>
    </row>
    <row r="1016" spans="1:11" s="16" customFormat="1" ht="15" x14ac:dyDescent="0.25">
      <c r="A1016" s="44">
        <v>36</v>
      </c>
      <c r="B1016" s="44" t="s">
        <v>322</v>
      </c>
      <c r="C1016" s="44">
        <v>369</v>
      </c>
      <c r="D1016" s="44">
        <v>114</v>
      </c>
      <c r="E1016" s="44">
        <v>122</v>
      </c>
      <c r="F1016" s="44">
        <v>133</v>
      </c>
      <c r="H1016" s="16" t="str">
        <f t="shared" si="127"/>
        <v>Grade 6 Girls Westbrook D</v>
      </c>
      <c r="I1016" s="16">
        <f>COUNTIF('Point Totals by Grade-Gender'!A:A, 'Team Points Summary'!H1016)</f>
        <v>1</v>
      </c>
      <c r="J1016" s="16" t="str">
        <f t="shared" si="128"/>
        <v/>
      </c>
    </row>
    <row r="1017" spans="1:11" s="16" customFormat="1" ht="15" x14ac:dyDescent="0.25">
      <c r="A1017" s="44">
        <v>37</v>
      </c>
      <c r="B1017" s="44" t="s">
        <v>311</v>
      </c>
      <c r="C1017" s="44">
        <v>378</v>
      </c>
      <c r="D1017" s="44">
        <v>103</v>
      </c>
      <c r="E1017" s="44">
        <v>137</v>
      </c>
      <c r="F1017" s="44">
        <v>138</v>
      </c>
      <c r="H1017" s="16" t="str">
        <f t="shared" si="127"/>
        <v>Grade 6 Girls Elmwood A</v>
      </c>
      <c r="I1017" s="16">
        <f>COUNTIF('Point Totals by Grade-Gender'!A:A, 'Team Points Summary'!H1017)</f>
        <v>1</v>
      </c>
      <c r="J1017" s="16" t="str">
        <f t="shared" si="128"/>
        <v/>
      </c>
    </row>
    <row r="1018" spans="1:11" s="16" customFormat="1" ht="15" x14ac:dyDescent="0.25">
      <c r="A1018" s="44">
        <v>38</v>
      </c>
      <c r="B1018" s="44" t="s">
        <v>453</v>
      </c>
      <c r="C1018" s="44">
        <v>406</v>
      </c>
      <c r="D1018" s="44">
        <v>126</v>
      </c>
      <c r="E1018" s="44">
        <v>127</v>
      </c>
      <c r="F1018" s="44">
        <v>153</v>
      </c>
      <c r="H1018" s="16" t="str">
        <f t="shared" si="127"/>
        <v>Grade 6 Girls Mee-Yah-Noh A</v>
      </c>
      <c r="I1018" s="16">
        <f>COUNTIF('Point Totals by Grade-Gender'!A:A, 'Team Points Summary'!H1018)</f>
        <v>1</v>
      </c>
      <c r="J1018" s="16" t="str">
        <f t="shared" si="128"/>
        <v/>
      </c>
    </row>
    <row r="1019" spans="1:11" s="16" customFormat="1" ht="15" x14ac:dyDescent="0.25">
      <c r="A1019" s="44">
        <v>39</v>
      </c>
      <c r="B1019" s="44" t="s">
        <v>464</v>
      </c>
      <c r="C1019" s="44">
        <v>413</v>
      </c>
      <c r="D1019" s="44">
        <v>108</v>
      </c>
      <c r="E1019" s="44">
        <v>151</v>
      </c>
      <c r="F1019" s="44">
        <v>154</v>
      </c>
      <c r="H1019" s="16" t="str">
        <f t="shared" si="127"/>
        <v>Grade 6 Girls Shauna May Seneca A</v>
      </c>
      <c r="I1019" s="16">
        <f>COUNTIF('Point Totals by Grade-Gender'!A:A, 'Team Points Summary'!H1019)</f>
        <v>1</v>
      </c>
      <c r="J1019" s="16" t="str">
        <f t="shared" si="128"/>
        <v/>
      </c>
    </row>
    <row r="1020" spans="1:11" s="16" customFormat="1" ht="15" x14ac:dyDescent="0.25">
      <c r="A1020" s="44">
        <v>40</v>
      </c>
      <c r="B1020" s="44" t="s">
        <v>223</v>
      </c>
      <c r="C1020" s="44">
        <v>433</v>
      </c>
      <c r="D1020" s="44">
        <v>140</v>
      </c>
      <c r="E1020" s="44">
        <v>146</v>
      </c>
      <c r="F1020" s="44">
        <v>147</v>
      </c>
      <c r="H1020" s="16" t="str">
        <f t="shared" si="127"/>
        <v>Grade 6 Girls Aurora Charter B</v>
      </c>
      <c r="I1020" s="16">
        <f>COUNTIF('Point Totals by Grade-Gender'!A:A, 'Team Points Summary'!H1020)</f>
        <v>1</v>
      </c>
      <c r="J1020" s="16" t="str">
        <f t="shared" si="128"/>
        <v/>
      </c>
    </row>
    <row r="1021" spans="1:11" s="16" customFormat="1" x14ac:dyDescent="0.2">
      <c r="C1021" s="21">
        <f>SUM(C981:C1020)</f>
        <v>8858</v>
      </c>
      <c r="H1021" s="1" t="s">
        <v>30</v>
      </c>
      <c r="I1021" s="16">
        <f>COUNTIF('Point Totals by Grade-Gender'!A:A, 'Team Points Summary'!H1021)</f>
        <v>1</v>
      </c>
      <c r="J1021" s="16" t="str">
        <f>IF(I1021 = 0, "MISSING", "")</f>
        <v/>
      </c>
      <c r="K1021" s="21"/>
    </row>
    <row r="1022" spans="1:11" s="16" customFormat="1" x14ac:dyDescent="0.2">
      <c r="K1022" s="21"/>
    </row>
    <row r="1023" spans="1:11" s="16" customFormat="1" x14ac:dyDescent="0.2">
      <c r="A1023" s="1" t="s">
        <v>434</v>
      </c>
      <c r="K1023" s="21"/>
    </row>
    <row r="1024" spans="1:11" s="16" customFormat="1" ht="15" x14ac:dyDescent="0.25">
      <c r="A1024" s="45">
        <v>1</v>
      </c>
      <c r="B1024" s="45" t="s">
        <v>61</v>
      </c>
      <c r="C1024" s="45">
        <v>34</v>
      </c>
      <c r="D1024" s="45">
        <v>5</v>
      </c>
      <c r="E1024" s="45">
        <v>6</v>
      </c>
      <c r="F1024" s="45">
        <v>23</v>
      </c>
      <c r="H1024" s="16" t="str">
        <f>CONCATENATE("Grade 6 Boys ", B1024)</f>
        <v>Grade 6 Boys Earl Buxton A</v>
      </c>
      <c r="I1024" s="16">
        <f>COUNTIF('Point Totals by Grade-Gender'!A:A, 'Team Points Summary'!H1024)</f>
        <v>1</v>
      </c>
      <c r="J1024" s="16" t="str">
        <f t="shared" ref="J1024:J1029" si="131">IF(I1024 = 0, "MISSING", "")</f>
        <v/>
      </c>
    </row>
    <row r="1025" spans="1:10" s="16" customFormat="1" ht="15" x14ac:dyDescent="0.25">
      <c r="A1025" s="45">
        <v>2</v>
      </c>
      <c r="B1025" s="45" t="s">
        <v>45</v>
      </c>
      <c r="C1025" s="45">
        <v>37</v>
      </c>
      <c r="D1025" s="45">
        <v>9</v>
      </c>
      <c r="E1025" s="45">
        <v>12</v>
      </c>
      <c r="F1025" s="45">
        <v>16</v>
      </c>
      <c r="H1025" s="16" t="str">
        <f t="shared" ref="H1025:H1029" si="132">CONCATENATE("Grade 6 Boys ", B1025)</f>
        <v>Grade 6 Boys Michael A. Kostek A</v>
      </c>
      <c r="I1025" s="16">
        <f>COUNTIF('Point Totals by Grade-Gender'!A:A, 'Team Points Summary'!H1025)</f>
        <v>1</v>
      </c>
      <c r="J1025" s="16" t="str">
        <f t="shared" si="131"/>
        <v/>
      </c>
    </row>
    <row r="1026" spans="1:10" s="16" customFormat="1" ht="15" x14ac:dyDescent="0.25">
      <c r="A1026" s="45">
        <v>3</v>
      </c>
      <c r="B1026" s="45" t="s">
        <v>437</v>
      </c>
      <c r="C1026" s="45">
        <v>68</v>
      </c>
      <c r="D1026" s="45">
        <v>3</v>
      </c>
      <c r="E1026" s="45">
        <v>4</v>
      </c>
      <c r="F1026" s="45">
        <v>61</v>
      </c>
      <c r="H1026" s="16" t="str">
        <f t="shared" si="132"/>
        <v>Grade 6 Boys Virginia Park A</v>
      </c>
      <c r="I1026" s="16">
        <f>COUNTIF('Point Totals by Grade-Gender'!A:A, 'Team Points Summary'!H1026)</f>
        <v>1</v>
      </c>
      <c r="J1026" s="16" t="str">
        <f t="shared" si="131"/>
        <v/>
      </c>
    </row>
    <row r="1027" spans="1:10" s="16" customFormat="1" ht="15" x14ac:dyDescent="0.25">
      <c r="A1027" s="45">
        <v>4</v>
      </c>
      <c r="B1027" s="45" t="s">
        <v>227</v>
      </c>
      <c r="C1027" s="45">
        <v>78</v>
      </c>
      <c r="D1027" s="45">
        <v>17</v>
      </c>
      <c r="E1027" s="45">
        <v>27</v>
      </c>
      <c r="F1027" s="45">
        <v>34</v>
      </c>
      <c r="H1027" s="16" t="str">
        <f t="shared" si="132"/>
        <v>Grade 6 Boys Johnny Bright A</v>
      </c>
      <c r="I1027" s="16">
        <f>COUNTIF('Point Totals by Grade-Gender'!A:A, 'Team Points Summary'!H1027)</f>
        <v>1</v>
      </c>
      <c r="J1027" s="16" t="str">
        <f t="shared" si="131"/>
        <v/>
      </c>
    </row>
    <row r="1028" spans="1:10" s="16" customFormat="1" ht="15" x14ac:dyDescent="0.25">
      <c r="A1028" s="45">
        <v>5</v>
      </c>
      <c r="B1028" s="45" t="s">
        <v>66</v>
      </c>
      <c r="C1028" s="45">
        <v>87</v>
      </c>
      <c r="D1028" s="45">
        <v>7</v>
      </c>
      <c r="E1028" s="45">
        <v>20</v>
      </c>
      <c r="F1028" s="45">
        <v>60</v>
      </c>
      <c r="H1028" s="16" t="str">
        <f t="shared" si="132"/>
        <v>Grade 6 Boys Patricia Heights A</v>
      </c>
      <c r="I1028" s="16">
        <f>COUNTIF('Point Totals by Grade-Gender'!A:A, 'Team Points Summary'!H1028)</f>
        <v>1</v>
      </c>
      <c r="J1028" s="16" t="str">
        <f t="shared" si="131"/>
        <v/>
      </c>
    </row>
    <row r="1029" spans="1:10" s="16" customFormat="1" ht="15" x14ac:dyDescent="0.25">
      <c r="A1029" s="45">
        <v>6</v>
      </c>
      <c r="B1029" s="45" t="s">
        <v>65</v>
      </c>
      <c r="C1029" s="45">
        <v>108</v>
      </c>
      <c r="D1029" s="45">
        <v>32</v>
      </c>
      <c r="E1029" s="45">
        <v>37</v>
      </c>
      <c r="F1029" s="45">
        <v>39</v>
      </c>
      <c r="H1029" s="16" t="str">
        <f t="shared" si="132"/>
        <v>Grade 6 Boys Earl Buxton B</v>
      </c>
      <c r="I1029" s="16">
        <f>COUNTIF('Point Totals by Grade-Gender'!A:A, 'Team Points Summary'!H1029)</f>
        <v>1</v>
      </c>
      <c r="J1029" s="16" t="str">
        <f t="shared" si="131"/>
        <v/>
      </c>
    </row>
    <row r="1030" spans="1:10" s="16" customFormat="1" ht="15" x14ac:dyDescent="0.25">
      <c r="A1030" s="45">
        <v>7</v>
      </c>
      <c r="B1030" s="45" t="s">
        <v>48</v>
      </c>
      <c r="C1030" s="45">
        <v>113</v>
      </c>
      <c r="D1030" s="45">
        <v>10</v>
      </c>
      <c r="E1030" s="45">
        <v>24</v>
      </c>
      <c r="F1030" s="45">
        <v>79</v>
      </c>
      <c r="H1030" s="16" t="str">
        <f t="shared" ref="H1030:H1052" si="133">CONCATENATE("Grade 6 Boys ", B1030)</f>
        <v>Grade 6 Boys Brookside A</v>
      </c>
      <c r="I1030" s="16">
        <f>COUNTIF('Point Totals by Grade-Gender'!A:A, 'Team Points Summary'!H1030)</f>
        <v>1</v>
      </c>
      <c r="J1030" s="16" t="str">
        <f t="shared" ref="J1030:J1052" si="134">IF(I1030 = 0, "MISSING", "")</f>
        <v/>
      </c>
    </row>
    <row r="1031" spans="1:10" s="16" customFormat="1" ht="15" x14ac:dyDescent="0.25">
      <c r="A1031" s="45">
        <v>8</v>
      </c>
      <c r="B1031" s="45" t="s">
        <v>51</v>
      </c>
      <c r="C1031" s="45">
        <v>114</v>
      </c>
      <c r="D1031" s="45">
        <v>25</v>
      </c>
      <c r="E1031" s="45">
        <v>31</v>
      </c>
      <c r="F1031" s="45">
        <v>58</v>
      </c>
      <c r="H1031" s="16" t="str">
        <f t="shared" si="133"/>
        <v>Grade 6 Boys Brander Gardens A</v>
      </c>
      <c r="I1031" s="16">
        <f>COUNTIF('Point Totals by Grade-Gender'!A:A, 'Team Points Summary'!H1031)</f>
        <v>1</v>
      </c>
      <c r="J1031" s="16" t="str">
        <f t="shared" si="134"/>
        <v/>
      </c>
    </row>
    <row r="1032" spans="1:10" s="16" customFormat="1" ht="15" x14ac:dyDescent="0.25">
      <c r="A1032" s="45">
        <v>9</v>
      </c>
      <c r="B1032" s="45" t="s">
        <v>83</v>
      </c>
      <c r="C1032" s="45">
        <v>119</v>
      </c>
      <c r="D1032" s="45">
        <v>11</v>
      </c>
      <c r="E1032" s="45">
        <v>21</v>
      </c>
      <c r="F1032" s="45">
        <v>87</v>
      </c>
      <c r="H1032" s="16" t="str">
        <f t="shared" si="133"/>
        <v>Grade 6 Boys Donnan A</v>
      </c>
      <c r="I1032" s="16">
        <f>COUNTIF('Point Totals by Grade-Gender'!A:A, 'Team Points Summary'!H1032)</f>
        <v>1</v>
      </c>
      <c r="J1032" s="16" t="str">
        <f t="shared" si="134"/>
        <v/>
      </c>
    </row>
    <row r="1033" spans="1:10" s="16" customFormat="1" ht="15" x14ac:dyDescent="0.25">
      <c r="A1033" s="45">
        <v>10</v>
      </c>
      <c r="B1033" s="45" t="s">
        <v>78</v>
      </c>
      <c r="C1033" s="45">
        <v>123</v>
      </c>
      <c r="D1033" s="45">
        <v>28</v>
      </c>
      <c r="E1033" s="45">
        <v>43</v>
      </c>
      <c r="F1033" s="45">
        <v>52</v>
      </c>
      <c r="H1033" s="16" t="str">
        <f t="shared" ref="H1033:H1051" si="135">CONCATENATE("Grade 6 Boys ", B1033)</f>
        <v>Grade 6 Boys Laurier Heights A</v>
      </c>
      <c r="I1033" s="16">
        <f>COUNTIF('Point Totals by Grade-Gender'!A:A, 'Team Points Summary'!H1033)</f>
        <v>1</v>
      </c>
      <c r="J1033" s="16" t="str">
        <f t="shared" ref="J1033:J1051" si="136">IF(I1033 = 0, "MISSING", "")</f>
        <v/>
      </c>
    </row>
    <row r="1034" spans="1:10" s="16" customFormat="1" ht="15" x14ac:dyDescent="0.25">
      <c r="A1034" s="45">
        <v>11</v>
      </c>
      <c r="B1034" s="45" t="s">
        <v>47</v>
      </c>
      <c r="C1034" s="45">
        <v>132</v>
      </c>
      <c r="D1034" s="45">
        <v>29</v>
      </c>
      <c r="E1034" s="45">
        <v>35</v>
      </c>
      <c r="F1034" s="45">
        <v>68</v>
      </c>
      <c r="H1034" s="16" t="str">
        <f t="shared" si="135"/>
        <v>Grade 6 Boys Windsor Park A</v>
      </c>
      <c r="I1034" s="16">
        <f>COUNTIF('Point Totals by Grade-Gender'!A:A, 'Team Points Summary'!H1034)</f>
        <v>1</v>
      </c>
      <c r="J1034" s="16" t="str">
        <f t="shared" si="136"/>
        <v/>
      </c>
    </row>
    <row r="1035" spans="1:10" s="16" customFormat="1" ht="15" x14ac:dyDescent="0.25">
      <c r="A1035" s="45">
        <v>12</v>
      </c>
      <c r="B1035" s="45" t="s">
        <v>70</v>
      </c>
      <c r="C1035" s="45">
        <v>135</v>
      </c>
      <c r="D1035" s="45">
        <v>40</v>
      </c>
      <c r="E1035" s="45">
        <v>41</v>
      </c>
      <c r="F1035" s="45">
        <v>54</v>
      </c>
      <c r="H1035" s="16" t="str">
        <f t="shared" si="135"/>
        <v>Grade 6 Boys Earl Buxton C</v>
      </c>
      <c r="I1035" s="16">
        <f>COUNTIF('Point Totals by Grade-Gender'!A:A, 'Team Points Summary'!H1035)</f>
        <v>1</v>
      </c>
      <c r="J1035" s="16" t="str">
        <f t="shared" si="136"/>
        <v/>
      </c>
    </row>
    <row r="1036" spans="1:10" s="16" customFormat="1" ht="15" x14ac:dyDescent="0.25">
      <c r="A1036" s="45">
        <v>13</v>
      </c>
      <c r="B1036" s="45" t="s">
        <v>336</v>
      </c>
      <c r="C1036" s="45">
        <v>138</v>
      </c>
      <c r="D1036" s="45">
        <v>15</v>
      </c>
      <c r="E1036" s="45">
        <v>48</v>
      </c>
      <c r="F1036" s="45">
        <v>75</v>
      </c>
      <c r="H1036" s="16" t="str">
        <f t="shared" si="135"/>
        <v>Grade 6 Boys Pine Street A</v>
      </c>
      <c r="I1036" s="16">
        <f>COUNTIF('Point Totals by Grade-Gender'!A:A, 'Team Points Summary'!H1036)</f>
        <v>1</v>
      </c>
      <c r="J1036" s="16" t="str">
        <f t="shared" si="136"/>
        <v/>
      </c>
    </row>
    <row r="1037" spans="1:10" s="16" customFormat="1" ht="15" x14ac:dyDescent="0.25">
      <c r="A1037" s="45">
        <v>14</v>
      </c>
      <c r="B1037" s="45" t="s">
        <v>233</v>
      </c>
      <c r="C1037" s="45">
        <v>145</v>
      </c>
      <c r="D1037" s="45">
        <v>33</v>
      </c>
      <c r="E1037" s="45">
        <v>49</v>
      </c>
      <c r="F1037" s="45">
        <v>63</v>
      </c>
      <c r="H1037" s="16" t="str">
        <f t="shared" si="135"/>
        <v>Grade 6 Boys Homesteader A</v>
      </c>
      <c r="I1037" s="16">
        <f>COUNTIF('Point Totals by Grade-Gender'!A:A, 'Team Points Summary'!H1037)</f>
        <v>1</v>
      </c>
      <c r="J1037" s="16" t="str">
        <f t="shared" si="136"/>
        <v/>
      </c>
    </row>
    <row r="1038" spans="1:10" s="16" customFormat="1" ht="15" x14ac:dyDescent="0.25">
      <c r="A1038" s="45">
        <v>15</v>
      </c>
      <c r="B1038" s="45" t="s">
        <v>97</v>
      </c>
      <c r="C1038" s="45">
        <v>158</v>
      </c>
      <c r="D1038" s="45">
        <v>19</v>
      </c>
      <c r="E1038" s="45">
        <v>53</v>
      </c>
      <c r="F1038" s="45">
        <v>86</v>
      </c>
      <c r="H1038" s="16" t="str">
        <f t="shared" si="135"/>
        <v>Grade 6 Boys Mill Creek A</v>
      </c>
      <c r="I1038" s="16">
        <f>COUNTIF('Point Totals by Grade-Gender'!A:A, 'Team Points Summary'!H1038)</f>
        <v>1</v>
      </c>
      <c r="J1038" s="16" t="str">
        <f t="shared" si="136"/>
        <v/>
      </c>
    </row>
    <row r="1039" spans="1:10" s="16" customFormat="1" ht="15" x14ac:dyDescent="0.25">
      <c r="A1039" s="45">
        <v>16</v>
      </c>
      <c r="B1039" s="45" t="s">
        <v>209</v>
      </c>
      <c r="C1039" s="45">
        <v>162</v>
      </c>
      <c r="D1039" s="45">
        <v>47</v>
      </c>
      <c r="E1039" s="45">
        <v>50</v>
      </c>
      <c r="F1039" s="45">
        <v>65</v>
      </c>
      <c r="H1039" s="16" t="str">
        <f t="shared" si="135"/>
        <v>Grade 6 Boys Westglen A</v>
      </c>
      <c r="I1039" s="16">
        <f>COUNTIF('Point Totals by Grade-Gender'!A:A, 'Team Points Summary'!H1039)</f>
        <v>1</v>
      </c>
      <c r="J1039" s="16" t="str">
        <f t="shared" si="136"/>
        <v/>
      </c>
    </row>
    <row r="1040" spans="1:10" s="16" customFormat="1" ht="15" x14ac:dyDescent="0.25">
      <c r="A1040" s="45">
        <v>17</v>
      </c>
      <c r="B1040" s="45" t="s">
        <v>222</v>
      </c>
      <c r="C1040" s="45">
        <v>175</v>
      </c>
      <c r="D1040" s="45">
        <v>13</v>
      </c>
      <c r="E1040" s="45">
        <v>72</v>
      </c>
      <c r="F1040" s="45">
        <v>90</v>
      </c>
      <c r="H1040" s="16" t="str">
        <f t="shared" si="135"/>
        <v>Grade 6 Boys Aurora Charter A</v>
      </c>
      <c r="I1040" s="16">
        <f>COUNTIF('Point Totals by Grade-Gender'!A:A, 'Team Points Summary'!H1040)</f>
        <v>1</v>
      </c>
      <c r="J1040" s="16" t="str">
        <f t="shared" si="136"/>
        <v/>
      </c>
    </row>
    <row r="1041" spans="1:11" s="16" customFormat="1" ht="15" x14ac:dyDescent="0.25">
      <c r="A1041" s="45">
        <v>18</v>
      </c>
      <c r="B1041" s="45" t="s">
        <v>208</v>
      </c>
      <c r="C1041" s="45">
        <v>193</v>
      </c>
      <c r="D1041" s="45">
        <v>38</v>
      </c>
      <c r="E1041" s="45">
        <v>57</v>
      </c>
      <c r="F1041" s="45">
        <v>98</v>
      </c>
      <c r="H1041" s="16" t="str">
        <f t="shared" si="135"/>
        <v>Grade 6 Boys Hardisty A</v>
      </c>
      <c r="I1041" s="16">
        <f>COUNTIF('Point Totals by Grade-Gender'!A:A, 'Team Points Summary'!H1041)</f>
        <v>1</v>
      </c>
      <c r="J1041" s="16" t="str">
        <f t="shared" si="136"/>
        <v/>
      </c>
    </row>
    <row r="1042" spans="1:11" s="16" customFormat="1" ht="15" x14ac:dyDescent="0.25">
      <c r="A1042" s="45">
        <v>19</v>
      </c>
      <c r="B1042" s="45" t="s">
        <v>79</v>
      </c>
      <c r="C1042" s="45">
        <v>221</v>
      </c>
      <c r="D1042" s="45">
        <v>71</v>
      </c>
      <c r="E1042" s="45">
        <v>73</v>
      </c>
      <c r="F1042" s="45">
        <v>77</v>
      </c>
      <c r="H1042" s="16" t="str">
        <f t="shared" si="135"/>
        <v>Grade 6 Boys Laurier Heights B</v>
      </c>
      <c r="I1042" s="16">
        <f>COUNTIF('Point Totals by Grade-Gender'!A:A, 'Team Points Summary'!H1042)</f>
        <v>1</v>
      </c>
      <c r="J1042" s="16" t="str">
        <f t="shared" si="136"/>
        <v/>
      </c>
    </row>
    <row r="1043" spans="1:11" s="16" customFormat="1" ht="15" x14ac:dyDescent="0.25">
      <c r="A1043" s="45">
        <v>20</v>
      </c>
      <c r="B1043" s="45" t="s">
        <v>464</v>
      </c>
      <c r="C1043" s="45">
        <v>238</v>
      </c>
      <c r="D1043" s="45">
        <v>44</v>
      </c>
      <c r="E1043" s="45">
        <v>69</v>
      </c>
      <c r="F1043" s="45">
        <v>125</v>
      </c>
      <c r="H1043" s="16" t="str">
        <f t="shared" si="135"/>
        <v>Grade 6 Boys Shauna May Seneca A</v>
      </c>
      <c r="I1043" s="16">
        <f>COUNTIF('Point Totals by Grade-Gender'!A:A, 'Team Points Summary'!H1043)</f>
        <v>1</v>
      </c>
      <c r="J1043" s="16" t="str">
        <f t="shared" si="136"/>
        <v/>
      </c>
    </row>
    <row r="1044" spans="1:11" s="16" customFormat="1" ht="15" x14ac:dyDescent="0.25">
      <c r="A1044" s="45">
        <v>21</v>
      </c>
      <c r="B1044" s="45" t="s">
        <v>438</v>
      </c>
      <c r="C1044" s="45">
        <v>248</v>
      </c>
      <c r="D1044" s="45">
        <v>62</v>
      </c>
      <c r="E1044" s="45">
        <v>85</v>
      </c>
      <c r="F1044" s="45">
        <v>101</v>
      </c>
      <c r="H1044" s="16" t="str">
        <f t="shared" si="135"/>
        <v>Grade 6 Boys Virginia Park B</v>
      </c>
      <c r="I1044" s="16">
        <f>COUNTIF('Point Totals by Grade-Gender'!A:A, 'Team Points Summary'!H1044)</f>
        <v>1</v>
      </c>
      <c r="J1044" s="16" t="str">
        <f t="shared" si="136"/>
        <v/>
      </c>
    </row>
    <row r="1045" spans="1:11" s="16" customFormat="1" ht="15" x14ac:dyDescent="0.25">
      <c r="A1045" s="45">
        <v>22</v>
      </c>
      <c r="B1045" s="45" t="s">
        <v>72</v>
      </c>
      <c r="C1045" s="45">
        <v>260</v>
      </c>
      <c r="D1045" s="45">
        <v>81</v>
      </c>
      <c r="E1045" s="45">
        <v>82</v>
      </c>
      <c r="F1045" s="45">
        <v>97</v>
      </c>
      <c r="H1045" s="16" t="str">
        <f t="shared" si="135"/>
        <v>Grade 6 Boys Earl Buxton D</v>
      </c>
      <c r="I1045" s="16">
        <f>COUNTIF('Point Totals by Grade-Gender'!A:A, 'Team Points Summary'!H1045)</f>
        <v>1</v>
      </c>
      <c r="J1045" s="16" t="str">
        <f t="shared" si="136"/>
        <v/>
      </c>
    </row>
    <row r="1046" spans="1:11" s="16" customFormat="1" ht="15" x14ac:dyDescent="0.25">
      <c r="A1046" s="45">
        <v>23</v>
      </c>
      <c r="B1046" s="45" t="s">
        <v>46</v>
      </c>
      <c r="C1046" s="45">
        <v>267</v>
      </c>
      <c r="D1046" s="45">
        <v>51</v>
      </c>
      <c r="E1046" s="45">
        <v>99</v>
      </c>
      <c r="F1046" s="45">
        <v>117</v>
      </c>
      <c r="H1046" s="16" t="str">
        <f t="shared" si="135"/>
        <v>Grade 6 Boys George P. Nicholson A</v>
      </c>
      <c r="I1046" s="16">
        <f>COUNTIF('Point Totals by Grade-Gender'!A:A, 'Team Points Summary'!H1046)</f>
        <v>1</v>
      </c>
      <c r="J1046" s="16" t="str">
        <f t="shared" si="136"/>
        <v/>
      </c>
    </row>
    <row r="1047" spans="1:11" s="16" customFormat="1" ht="15" x14ac:dyDescent="0.25">
      <c r="A1047" s="45">
        <v>24</v>
      </c>
      <c r="B1047" s="45" t="s">
        <v>456</v>
      </c>
      <c r="C1047" s="45">
        <v>271</v>
      </c>
      <c r="D1047" s="45">
        <v>78</v>
      </c>
      <c r="E1047" s="45">
        <v>91</v>
      </c>
      <c r="F1047" s="45">
        <v>102</v>
      </c>
      <c r="H1047" s="16" t="str">
        <f t="shared" si="135"/>
        <v>Grade 6 Boys John A. McDougall A</v>
      </c>
      <c r="I1047" s="16">
        <f>COUNTIF('Point Totals by Grade-Gender'!A:A, 'Team Points Summary'!H1047)</f>
        <v>1</v>
      </c>
      <c r="J1047" s="16" t="str">
        <f t="shared" si="136"/>
        <v/>
      </c>
    </row>
    <row r="1048" spans="1:11" s="16" customFormat="1" ht="15" x14ac:dyDescent="0.25">
      <c r="A1048" s="45">
        <v>25</v>
      </c>
      <c r="B1048" s="45" t="s">
        <v>439</v>
      </c>
      <c r="C1048" s="45">
        <v>277</v>
      </c>
      <c r="D1048" s="45">
        <v>66</v>
      </c>
      <c r="E1048" s="45">
        <v>105</v>
      </c>
      <c r="F1048" s="45">
        <v>106</v>
      </c>
      <c r="H1048" s="16" t="str">
        <f t="shared" si="135"/>
        <v>Grade 6 Boys Tipaskan A</v>
      </c>
      <c r="I1048" s="16">
        <f>COUNTIF('Point Totals by Grade-Gender'!A:A, 'Team Points Summary'!H1048)</f>
        <v>1</v>
      </c>
      <c r="J1048" s="16" t="str">
        <f t="shared" si="136"/>
        <v/>
      </c>
    </row>
    <row r="1049" spans="1:11" s="16" customFormat="1" ht="15" x14ac:dyDescent="0.25">
      <c r="A1049" s="45">
        <v>26</v>
      </c>
      <c r="B1049" s="45" t="s">
        <v>50</v>
      </c>
      <c r="C1049" s="45">
        <v>281</v>
      </c>
      <c r="D1049" s="45">
        <v>74</v>
      </c>
      <c r="E1049" s="45">
        <v>103</v>
      </c>
      <c r="F1049" s="45">
        <v>104</v>
      </c>
      <c r="H1049" s="16" t="str">
        <f t="shared" si="135"/>
        <v>Grade 6 Boys Parkallen A</v>
      </c>
      <c r="I1049" s="16">
        <f>COUNTIF('Point Totals by Grade-Gender'!A:A, 'Team Points Summary'!H1049)</f>
        <v>1</v>
      </c>
      <c r="J1049" s="16" t="str">
        <f t="shared" si="136"/>
        <v/>
      </c>
    </row>
    <row r="1050" spans="1:11" s="16" customFormat="1" ht="15" x14ac:dyDescent="0.25">
      <c r="A1050" s="45">
        <v>27</v>
      </c>
      <c r="B1050" s="45" t="s">
        <v>212</v>
      </c>
      <c r="C1050" s="45">
        <v>284</v>
      </c>
      <c r="D1050" s="45">
        <v>93</v>
      </c>
      <c r="E1050" s="45">
        <v>95</v>
      </c>
      <c r="F1050" s="45">
        <v>96</v>
      </c>
      <c r="H1050" s="16" t="str">
        <f t="shared" si="135"/>
        <v>Grade 6 Boys Westglen B</v>
      </c>
      <c r="I1050" s="16">
        <f>COUNTIF('Point Totals by Grade-Gender'!A:A, 'Team Points Summary'!H1050)</f>
        <v>1</v>
      </c>
      <c r="J1050" s="16" t="str">
        <f t="shared" si="136"/>
        <v/>
      </c>
    </row>
    <row r="1051" spans="1:11" s="16" customFormat="1" ht="15" x14ac:dyDescent="0.25">
      <c r="A1051" s="45">
        <v>28</v>
      </c>
      <c r="B1051" s="45" t="s">
        <v>449</v>
      </c>
      <c r="C1051" s="45">
        <v>353</v>
      </c>
      <c r="D1051" s="45">
        <v>116</v>
      </c>
      <c r="E1051" s="45">
        <v>118</v>
      </c>
      <c r="F1051" s="45">
        <v>119</v>
      </c>
      <c r="H1051" s="16" t="str">
        <f t="shared" si="135"/>
        <v>Grade 6 Boys Tipaskan B</v>
      </c>
      <c r="I1051" s="16">
        <f>COUNTIF('Point Totals by Grade-Gender'!A:A, 'Team Points Summary'!H1051)</f>
        <v>1</v>
      </c>
      <c r="J1051" s="16" t="str">
        <f t="shared" si="136"/>
        <v/>
      </c>
    </row>
    <row r="1052" spans="1:11" s="16" customFormat="1" ht="15" x14ac:dyDescent="0.25">
      <c r="A1052" s="45">
        <v>29</v>
      </c>
      <c r="B1052" s="45" t="s">
        <v>451</v>
      </c>
      <c r="C1052" s="45">
        <v>380</v>
      </c>
      <c r="D1052" s="45">
        <v>123</v>
      </c>
      <c r="E1052" s="45">
        <v>128</v>
      </c>
      <c r="F1052" s="45">
        <v>129</v>
      </c>
      <c r="H1052" s="16" t="str">
        <f t="shared" si="133"/>
        <v>Grade 6 Boys Winterburn A</v>
      </c>
      <c r="I1052" s="16">
        <f>COUNTIF('Point Totals by Grade-Gender'!A:A, 'Team Points Summary'!H1052)</f>
        <v>1</v>
      </c>
      <c r="J1052" s="16" t="str">
        <f t="shared" si="134"/>
        <v/>
      </c>
    </row>
    <row r="1053" spans="1:11" s="16" customFormat="1" x14ac:dyDescent="0.2">
      <c r="C1053" s="21">
        <f>SUM(C1024:C1052)</f>
        <v>5199</v>
      </c>
      <c r="H1053" s="1" t="s">
        <v>31</v>
      </c>
      <c r="I1053" s="16">
        <f>COUNTIF('Point Totals by Grade-Gender'!A:A, 'Team Points Summary'!H1053)</f>
        <v>1</v>
      </c>
      <c r="J1053" s="16" t="str">
        <f>IF(I1053 = 0, "MISSING", "")</f>
        <v/>
      </c>
      <c r="K1053" s="21"/>
    </row>
    <row r="1054" spans="1:11" x14ac:dyDescent="0.2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21"/>
    </row>
    <row r="1055" spans="1:11" x14ac:dyDescent="0.2">
      <c r="A1055" s="16"/>
      <c r="B1055" s="16"/>
      <c r="C1055" s="21">
        <f>SUM(K5,K9,K88,K165,K226,K276,K319,K364)</f>
        <v>300105</v>
      </c>
      <c r="D1055" s="16"/>
      <c r="E1055" s="16"/>
      <c r="F1055" s="16"/>
      <c r="G1055" s="16"/>
      <c r="H1055" s="1" t="s">
        <v>410</v>
      </c>
      <c r="I1055" s="16"/>
      <c r="J1055" s="16"/>
      <c r="K1055" s="21"/>
    </row>
  </sheetData>
  <phoneticPr fontId="6" type="noConversion"/>
  <printOptions gridLines="1"/>
  <pageMargins left="0.47244094488188981" right="0.47244094488188981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Team Points Summary</oddHeader>
    <oddFooter>&amp;L&amp;Z&amp;F &amp;A &amp;D &amp;T&amp;RPage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workbookViewId="0">
      <pane ySplit="1380" topLeftCell="A11" activePane="bottomLeft"/>
      <selection sqref="A1:XFD1048576"/>
      <selection pane="bottomLeft" activeCell="F11" sqref="F11"/>
    </sheetView>
  </sheetViews>
  <sheetFormatPr defaultRowHeight="12.75" x14ac:dyDescent="0.2"/>
  <cols>
    <col min="1" max="1" width="41.5703125" style="14" customWidth="1"/>
    <col min="2" max="2" width="9.140625" style="14"/>
    <col min="3" max="3" width="7.7109375" style="14" customWidth="1"/>
    <col min="4" max="4" width="6.42578125" style="14" customWidth="1"/>
    <col min="5" max="5" width="6.5703125" style="19" hidden="1" customWidth="1"/>
    <col min="6" max="16384" width="9.140625" style="14"/>
  </cols>
  <sheetData>
    <row r="1" spans="1:5" ht="18" x14ac:dyDescent="0.25">
      <c r="A1" s="4" t="s">
        <v>411</v>
      </c>
    </row>
    <row r="2" spans="1:5" ht="38.25" x14ac:dyDescent="0.2">
      <c r="A2" s="5" t="s">
        <v>0</v>
      </c>
      <c r="B2" s="3" t="s">
        <v>22</v>
      </c>
      <c r="C2" s="3" t="s">
        <v>4</v>
      </c>
      <c r="D2" s="7" t="s">
        <v>23</v>
      </c>
      <c r="E2" s="19">
        <v>3</v>
      </c>
    </row>
    <row r="3" spans="1:5" ht="15" x14ac:dyDescent="0.25">
      <c r="A3" s="22"/>
      <c r="B3" s="16">
        <f>SUMIF('Team Points Summary'!H:H, 'Point Totals by Grade-Gender'!A3, 'Team Points Summary'!C:C)</f>
        <v>0</v>
      </c>
      <c r="C3" s="16" t="str">
        <f>IF(D3 = E$2, RANK(B3, B$3:B$3, 1), "")</f>
        <v/>
      </c>
      <c r="D3" s="16">
        <f>COUNTIF('Team Points Summary'!H:H, 'Point Totals by Grade-Gender'!A3)</f>
        <v>0</v>
      </c>
      <c r="E3" s="21"/>
    </row>
    <row r="4" spans="1:5" x14ac:dyDescent="0.2">
      <c r="A4" s="15" t="s">
        <v>38</v>
      </c>
      <c r="B4" s="16"/>
      <c r="C4" s="16"/>
      <c r="D4" s="16"/>
      <c r="E4" s="21"/>
    </row>
    <row r="5" spans="1:5" x14ac:dyDescent="0.2">
      <c r="A5" s="11" t="s">
        <v>24</v>
      </c>
      <c r="B5" s="21">
        <f>SUM(B3:B3)</f>
        <v>0</v>
      </c>
      <c r="C5" s="16"/>
      <c r="D5" s="16"/>
      <c r="E5" s="21">
        <f>SUMIF('Team Points Summary'!H:H, 'Point Totals by Grade-Gender'!A5, 'Team Points Summary'!C:C)</f>
        <v>0</v>
      </c>
    </row>
    <row r="6" spans="1:5" x14ac:dyDescent="0.2">
      <c r="A6" s="8"/>
      <c r="B6" s="9"/>
      <c r="C6" s="9"/>
      <c r="D6" s="10"/>
      <c r="E6" s="21"/>
    </row>
    <row r="7" spans="1:5" ht="15" x14ac:dyDescent="0.25">
      <c r="A7" s="24"/>
      <c r="B7" s="16">
        <f>SUMIF('Team Points Summary'!H:H, 'Point Totals by Grade-Gender'!A7, 'Team Points Summary'!C:C)</f>
        <v>0</v>
      </c>
      <c r="C7" s="16" t="str">
        <f>IF(D7 = E$2, RANK(B7, B$7:B$7, 1), "")</f>
        <v/>
      </c>
      <c r="D7" s="16">
        <f>COUNTIF('Team Points Summary'!H:H, 'Point Totals by Grade-Gender'!A7)</f>
        <v>0</v>
      </c>
      <c r="E7" s="21"/>
    </row>
    <row r="8" spans="1:5" x14ac:dyDescent="0.2">
      <c r="A8" s="15" t="s">
        <v>38</v>
      </c>
      <c r="B8" s="16"/>
      <c r="C8" s="16"/>
      <c r="D8" s="16"/>
      <c r="E8" s="21"/>
    </row>
    <row r="9" spans="1:5" x14ac:dyDescent="0.2">
      <c r="A9" s="11" t="s">
        <v>25</v>
      </c>
      <c r="B9" s="21">
        <f>SUM(B7:B7)</f>
        <v>0</v>
      </c>
      <c r="C9" s="16"/>
      <c r="D9" s="16"/>
      <c r="E9" s="21">
        <f>SUMIF('Team Points Summary'!H:H, 'Point Totals by Grade-Gender'!A9, 'Team Points Summary'!C:C)</f>
        <v>0</v>
      </c>
    </row>
    <row r="10" spans="1:5" x14ac:dyDescent="0.2">
      <c r="A10" s="16"/>
      <c r="B10" s="16"/>
      <c r="C10" s="16"/>
      <c r="D10" s="16"/>
      <c r="E10" s="21"/>
    </row>
    <row r="11" spans="1:5" ht="15" x14ac:dyDescent="0.25">
      <c r="A11" s="30" t="s">
        <v>76</v>
      </c>
      <c r="B11" s="16">
        <f>SUMIF('Team Points Summary'!H:H, 'Point Totals by Grade-Gender'!A11, 'Team Points Summary'!C:C)</f>
        <v>139</v>
      </c>
      <c r="C11" s="16">
        <f>IF(D11 = E$2, RANK(B11, B$11:B$52, 1), "")</f>
        <v>1</v>
      </c>
      <c r="D11" s="16">
        <f>COUNTIF('Team Points Summary'!H:H, 'Point Totals by Grade-Gender'!A11)</f>
        <v>3</v>
      </c>
      <c r="E11" s="21"/>
    </row>
    <row r="12" spans="1:5" ht="15" x14ac:dyDescent="0.25">
      <c r="A12" s="30" t="s">
        <v>81</v>
      </c>
      <c r="B12" s="16">
        <f>SUMIF('Team Points Summary'!H:H, 'Point Totals by Grade-Gender'!A12, 'Team Points Summary'!C:C)</f>
        <v>148</v>
      </c>
      <c r="C12" s="16">
        <f>IF(D12 = E$2, RANK(B12, B$11:B$52, 1), "")</f>
        <v>2</v>
      </c>
      <c r="D12" s="16">
        <f>COUNTIF('Team Points Summary'!H:H, 'Point Totals by Grade-Gender'!A12)</f>
        <v>3</v>
      </c>
      <c r="E12" s="21"/>
    </row>
    <row r="13" spans="1:5" ht="15" x14ac:dyDescent="0.25">
      <c r="A13" s="30" t="s">
        <v>34</v>
      </c>
      <c r="B13" s="16">
        <f>SUMIF('Team Points Summary'!H:H, 'Point Totals by Grade-Gender'!A13, 'Team Points Summary'!C:C)</f>
        <v>242</v>
      </c>
      <c r="C13" s="16">
        <f>IF(D13 = E$2, RANK(B13, B$11:B$52, 1), "")</f>
        <v>3</v>
      </c>
      <c r="D13" s="16">
        <f>COUNTIF('Team Points Summary'!H:H, 'Point Totals by Grade-Gender'!A13)</f>
        <v>3</v>
      </c>
      <c r="E13" s="21"/>
    </row>
    <row r="14" spans="1:5" ht="15" x14ac:dyDescent="0.25">
      <c r="A14" s="30" t="s">
        <v>13</v>
      </c>
      <c r="B14" s="16">
        <f>SUMIF('Team Points Summary'!H:H, 'Point Totals by Grade-Gender'!A14, 'Team Points Summary'!C:C)</f>
        <v>336</v>
      </c>
      <c r="C14" s="16">
        <f>IF(D14 = E$2, RANK(B14, B$11:B$52, 1), "")</f>
        <v>4</v>
      </c>
      <c r="D14" s="16">
        <f>COUNTIF('Team Points Summary'!H:H, 'Point Totals by Grade-Gender'!A14)</f>
        <v>3</v>
      </c>
      <c r="E14" s="21"/>
    </row>
    <row r="15" spans="1:5" ht="15" x14ac:dyDescent="0.25">
      <c r="A15" s="30" t="s">
        <v>104</v>
      </c>
      <c r="B15" s="16">
        <f>SUMIF('Team Points Summary'!H:H, 'Point Totals by Grade-Gender'!A15, 'Team Points Summary'!C:C)</f>
        <v>383</v>
      </c>
      <c r="C15" s="16">
        <f>IF(D15 = E$2, RANK(B15, B$11:B$52, 1), "")</f>
        <v>5</v>
      </c>
      <c r="D15" s="16">
        <f>COUNTIF('Team Points Summary'!H:H, 'Point Totals by Grade-Gender'!A15)</f>
        <v>3</v>
      </c>
      <c r="E15" s="21"/>
    </row>
    <row r="16" spans="1:5" ht="15" x14ac:dyDescent="0.25">
      <c r="A16" s="30" t="s">
        <v>536</v>
      </c>
      <c r="B16" s="16">
        <f>SUMIF('Team Points Summary'!H:H, 'Point Totals by Grade-Gender'!A16, 'Team Points Summary'!C:C)</f>
        <v>385</v>
      </c>
      <c r="C16" s="16">
        <f>IF(D16 = E$2, RANK(B16, B$11:B$52, 1), "")</f>
        <v>6</v>
      </c>
      <c r="D16" s="16">
        <f>COUNTIF('Team Points Summary'!H:H, 'Point Totals by Grade-Gender'!A16)</f>
        <v>3</v>
      </c>
      <c r="E16" s="21"/>
    </row>
    <row r="17" spans="1:5" ht="15" x14ac:dyDescent="0.25">
      <c r="A17" s="30" t="s">
        <v>128</v>
      </c>
      <c r="B17" s="16">
        <f>SUMIF('Team Points Summary'!H:H, 'Point Totals by Grade-Gender'!A17, 'Team Points Summary'!C:C)</f>
        <v>432</v>
      </c>
      <c r="C17" s="16">
        <f>IF(D17 = E$2, RANK(B17, B$11:B$52, 1), "")</f>
        <v>7</v>
      </c>
      <c r="D17" s="16">
        <f>COUNTIF('Team Points Summary'!H:H, 'Point Totals by Grade-Gender'!A17)</f>
        <v>3</v>
      </c>
      <c r="E17" s="21"/>
    </row>
    <row r="18" spans="1:5" ht="15" x14ac:dyDescent="0.25">
      <c r="A18" s="30" t="s">
        <v>106</v>
      </c>
      <c r="B18" s="16">
        <f>SUMIF('Team Points Summary'!H:H, 'Point Totals by Grade-Gender'!A18, 'Team Points Summary'!C:C)</f>
        <v>444</v>
      </c>
      <c r="C18" s="16">
        <f>IF(D18 = E$2, RANK(B18, B$11:B$52, 1), "")</f>
        <v>8</v>
      </c>
      <c r="D18" s="16">
        <f>COUNTIF('Team Points Summary'!H:H, 'Point Totals by Grade-Gender'!A18)</f>
        <v>3</v>
      </c>
      <c r="E18" s="21"/>
    </row>
    <row r="19" spans="1:5" ht="15" x14ac:dyDescent="0.25">
      <c r="A19" s="30" t="s">
        <v>549</v>
      </c>
      <c r="B19" s="16">
        <f>SUMIF('Team Points Summary'!H:H, 'Point Totals by Grade-Gender'!A19, 'Team Points Summary'!C:C)</f>
        <v>447</v>
      </c>
      <c r="C19" s="16">
        <f>IF(D19 = E$2, RANK(B19, B$11:B$52, 1), "")</f>
        <v>9</v>
      </c>
      <c r="D19" s="16">
        <f>COUNTIF('Team Points Summary'!H:H, 'Point Totals by Grade-Gender'!A19)</f>
        <v>3</v>
      </c>
      <c r="E19" s="21"/>
    </row>
    <row r="20" spans="1:5" ht="15" x14ac:dyDescent="0.25">
      <c r="A20" s="30" t="s">
        <v>177</v>
      </c>
      <c r="B20" s="16">
        <f>SUMIF('Team Points Summary'!H:H, 'Point Totals by Grade-Gender'!A20, 'Team Points Summary'!C:C)</f>
        <v>454</v>
      </c>
      <c r="C20" s="16">
        <f>IF(D20 = E$2, RANK(B20, B$11:B$52, 1), "")</f>
        <v>10</v>
      </c>
      <c r="D20" s="16">
        <f>COUNTIF('Team Points Summary'!H:H, 'Point Totals by Grade-Gender'!A20)</f>
        <v>3</v>
      </c>
      <c r="E20" s="21"/>
    </row>
    <row r="21" spans="1:5" ht="15" hidden="1" x14ac:dyDescent="0.25">
      <c r="A21" s="30" t="s">
        <v>347</v>
      </c>
      <c r="B21" s="16">
        <f>SUMIF('Team Points Summary'!H:H, 'Point Totals by Grade-Gender'!A21, 'Team Points Summary'!C:C)</f>
        <v>519</v>
      </c>
      <c r="C21" s="16">
        <f>IF(D21 = E$2, RANK(B21, B$11:B$52, 1), "")</f>
        <v>11</v>
      </c>
      <c r="D21" s="16">
        <f>COUNTIF('Team Points Summary'!H:H, 'Point Totals by Grade-Gender'!A21)</f>
        <v>3</v>
      </c>
      <c r="E21" s="21"/>
    </row>
    <row r="22" spans="1:5" ht="15" hidden="1" x14ac:dyDescent="0.25">
      <c r="A22" s="30" t="s">
        <v>273</v>
      </c>
      <c r="B22" s="16">
        <f>SUMIF('Team Points Summary'!H:H, 'Point Totals by Grade-Gender'!A22, 'Team Points Summary'!C:C)</f>
        <v>522</v>
      </c>
      <c r="C22" s="16">
        <f>IF(D22 = E$2, RANK(B22, B$11:B$52, 1), "")</f>
        <v>12</v>
      </c>
      <c r="D22" s="16">
        <f>COUNTIF('Team Points Summary'!H:H, 'Point Totals by Grade-Gender'!A22)</f>
        <v>3</v>
      </c>
      <c r="E22" s="21"/>
    </row>
    <row r="23" spans="1:5" ht="15" hidden="1" x14ac:dyDescent="0.25">
      <c r="A23" s="30" t="s">
        <v>344</v>
      </c>
      <c r="B23" s="16">
        <f>SUMIF('Team Points Summary'!H:H, 'Point Totals by Grade-Gender'!A23, 'Team Points Summary'!C:C)</f>
        <v>540</v>
      </c>
      <c r="C23" s="16">
        <f>IF(D23 = E$2, RANK(B23, B$11:B$52, 1), "")</f>
        <v>13</v>
      </c>
      <c r="D23" s="16">
        <f>COUNTIF('Team Points Summary'!H:H, 'Point Totals by Grade-Gender'!A23)</f>
        <v>3</v>
      </c>
      <c r="E23" s="21"/>
    </row>
    <row r="24" spans="1:5" ht="15" hidden="1" x14ac:dyDescent="0.25">
      <c r="A24" s="30" t="s">
        <v>127</v>
      </c>
      <c r="B24" s="16">
        <f>SUMIF('Team Points Summary'!H:H, 'Point Totals by Grade-Gender'!A24, 'Team Points Summary'!C:C)</f>
        <v>567</v>
      </c>
      <c r="C24" s="16">
        <f>IF(D24 = E$2, RANK(B24, B$11:B$52, 1), "")</f>
        <v>14</v>
      </c>
      <c r="D24" s="16">
        <f>COUNTIF('Team Points Summary'!H:H, 'Point Totals by Grade-Gender'!A24)</f>
        <v>3</v>
      </c>
      <c r="E24" s="21"/>
    </row>
    <row r="25" spans="1:5" ht="15" hidden="1" x14ac:dyDescent="0.25">
      <c r="A25" s="30" t="s">
        <v>165</v>
      </c>
      <c r="B25" s="16">
        <f>SUMIF('Team Points Summary'!H:H, 'Point Totals by Grade-Gender'!A25, 'Team Points Summary'!C:C)</f>
        <v>582</v>
      </c>
      <c r="C25" s="16">
        <f>IF(D25 = E$2, RANK(B25, B$11:B$52, 1), "")</f>
        <v>15</v>
      </c>
      <c r="D25" s="16">
        <f>COUNTIF('Team Points Summary'!H:H, 'Point Totals by Grade-Gender'!A25)</f>
        <v>3</v>
      </c>
      <c r="E25" s="21"/>
    </row>
    <row r="26" spans="1:5" ht="15" hidden="1" x14ac:dyDescent="0.25">
      <c r="A26" s="30" t="s">
        <v>170</v>
      </c>
      <c r="B26" s="16">
        <f>SUMIF('Team Points Summary'!H:H, 'Point Totals by Grade-Gender'!A26, 'Team Points Summary'!C:C)</f>
        <v>582</v>
      </c>
      <c r="C26" s="16">
        <f>IF(D26 = E$2, RANK(B26, B$11:B$52, 1), "")</f>
        <v>15</v>
      </c>
      <c r="D26" s="16">
        <f>COUNTIF('Team Points Summary'!H:H, 'Point Totals by Grade-Gender'!A26)</f>
        <v>3</v>
      </c>
      <c r="E26" s="21"/>
    </row>
    <row r="27" spans="1:5" ht="15" hidden="1" x14ac:dyDescent="0.25">
      <c r="A27" s="30" t="s">
        <v>169</v>
      </c>
      <c r="B27" s="16">
        <f>SUMIF('Team Points Summary'!H:H, 'Point Totals by Grade-Gender'!A27, 'Team Points Summary'!C:C)</f>
        <v>622</v>
      </c>
      <c r="C27" s="16">
        <f>IF(D27 = E$2, RANK(B27, B$11:B$52, 1), "")</f>
        <v>17</v>
      </c>
      <c r="D27" s="16">
        <f>COUNTIF('Team Points Summary'!H:H, 'Point Totals by Grade-Gender'!A27)</f>
        <v>3</v>
      </c>
      <c r="E27" s="21"/>
    </row>
    <row r="28" spans="1:5" ht="15" hidden="1" x14ac:dyDescent="0.25">
      <c r="A28" s="30" t="s">
        <v>126</v>
      </c>
      <c r="B28" s="16">
        <f>SUMIF('Team Points Summary'!H:H, 'Point Totals by Grade-Gender'!A28, 'Team Points Summary'!C:C)</f>
        <v>700</v>
      </c>
      <c r="C28" s="16">
        <f>IF(D28 = E$2, RANK(B28, B$11:B$52, 1), "")</f>
        <v>18</v>
      </c>
      <c r="D28" s="16">
        <f>COUNTIF('Team Points Summary'!H:H, 'Point Totals by Grade-Gender'!A28)</f>
        <v>3</v>
      </c>
      <c r="E28" s="21"/>
    </row>
    <row r="29" spans="1:5" ht="15" hidden="1" x14ac:dyDescent="0.25">
      <c r="A29" s="30" t="s">
        <v>263</v>
      </c>
      <c r="B29" s="16">
        <f>SUMIF('Team Points Summary'!H:H, 'Point Totals by Grade-Gender'!A29, 'Team Points Summary'!C:C)</f>
        <v>712</v>
      </c>
      <c r="C29" s="16">
        <f>IF(D29 = E$2, RANK(B29, B$11:B$52, 1), "")</f>
        <v>19</v>
      </c>
      <c r="D29" s="16">
        <f>COUNTIF('Team Points Summary'!H:H, 'Point Totals by Grade-Gender'!A29)</f>
        <v>3</v>
      </c>
      <c r="E29" s="21"/>
    </row>
    <row r="30" spans="1:5" ht="15" hidden="1" x14ac:dyDescent="0.25">
      <c r="A30" s="30" t="s">
        <v>342</v>
      </c>
      <c r="B30" s="16">
        <f>SUMIF('Team Points Summary'!H:H, 'Point Totals by Grade-Gender'!A30, 'Team Points Summary'!C:C)</f>
        <v>817</v>
      </c>
      <c r="C30" s="16">
        <f>IF(D30 = E$2, RANK(B30, B$11:B$52, 1), "")</f>
        <v>20</v>
      </c>
      <c r="D30" s="16">
        <f>COUNTIF('Team Points Summary'!H:H, 'Point Totals by Grade-Gender'!A30)</f>
        <v>3</v>
      </c>
      <c r="E30" s="21"/>
    </row>
    <row r="31" spans="1:5" ht="15" hidden="1" x14ac:dyDescent="0.25">
      <c r="A31" s="30" t="s">
        <v>688</v>
      </c>
      <c r="B31" s="16">
        <f>SUMIF('Team Points Summary'!H:H, 'Point Totals by Grade-Gender'!A31, 'Team Points Summary'!C:C)</f>
        <v>841</v>
      </c>
      <c r="C31" s="16">
        <f>IF(D31 = E$2, RANK(B31, B$11:B$52, 1), "")</f>
        <v>21</v>
      </c>
      <c r="D31" s="16">
        <f>COUNTIF('Team Points Summary'!H:H, 'Point Totals by Grade-Gender'!A31)</f>
        <v>3</v>
      </c>
      <c r="E31" s="21"/>
    </row>
    <row r="32" spans="1:5" ht="15" hidden="1" x14ac:dyDescent="0.25">
      <c r="A32" s="30" t="s">
        <v>267</v>
      </c>
      <c r="B32" s="16">
        <f>SUMIF('Team Points Summary'!H:H, 'Point Totals by Grade-Gender'!A32, 'Team Points Summary'!C:C)</f>
        <v>863</v>
      </c>
      <c r="C32" s="16">
        <f>IF(D32 = E$2, RANK(B32, B$11:B$52, 1), "")</f>
        <v>22</v>
      </c>
      <c r="D32" s="16">
        <f>COUNTIF('Team Points Summary'!H:H, 'Point Totals by Grade-Gender'!A32)</f>
        <v>3</v>
      </c>
      <c r="E32" s="21"/>
    </row>
    <row r="33" spans="1:5" ht="15" hidden="1" x14ac:dyDescent="0.25">
      <c r="A33" s="30" t="s">
        <v>537</v>
      </c>
      <c r="B33" s="16">
        <f>SUMIF('Team Points Summary'!H:H, 'Point Totals by Grade-Gender'!A33, 'Team Points Summary'!C:C)</f>
        <v>873</v>
      </c>
      <c r="C33" s="16">
        <f>IF(D33 = E$2, RANK(B33, B$11:B$52, 1), "")</f>
        <v>23</v>
      </c>
      <c r="D33" s="16">
        <f>COUNTIF('Team Points Summary'!H:H, 'Point Totals by Grade-Gender'!A33)</f>
        <v>3</v>
      </c>
      <c r="E33" s="21"/>
    </row>
    <row r="34" spans="1:5" ht="15" hidden="1" x14ac:dyDescent="0.25">
      <c r="A34" s="30" t="s">
        <v>264</v>
      </c>
      <c r="B34" s="16">
        <f>SUMIF('Team Points Summary'!H:H, 'Point Totals by Grade-Gender'!A34, 'Team Points Summary'!C:C)</f>
        <v>925</v>
      </c>
      <c r="C34" s="16">
        <f>IF(D34 = E$2, RANK(B34, B$11:B$52, 1), "")</f>
        <v>24</v>
      </c>
      <c r="D34" s="16">
        <f>COUNTIF('Team Points Summary'!H:H, 'Point Totals by Grade-Gender'!A34)</f>
        <v>3</v>
      </c>
      <c r="E34" s="21"/>
    </row>
    <row r="35" spans="1:5" ht="15" hidden="1" x14ac:dyDescent="0.25">
      <c r="A35" s="30" t="s">
        <v>343</v>
      </c>
      <c r="B35" s="16">
        <f>SUMIF('Team Points Summary'!H:H, 'Point Totals by Grade-Gender'!A35, 'Team Points Summary'!C:C)</f>
        <v>941</v>
      </c>
      <c r="C35" s="16">
        <f>IF(D35 = E$2, RANK(B35, B$11:B$52, 1), "")</f>
        <v>25</v>
      </c>
      <c r="D35" s="16">
        <f>COUNTIF('Team Points Summary'!H:H, 'Point Totals by Grade-Gender'!A35)</f>
        <v>3</v>
      </c>
      <c r="E35" s="21"/>
    </row>
    <row r="36" spans="1:5" ht="15" hidden="1" x14ac:dyDescent="0.25">
      <c r="A36" s="30" t="s">
        <v>274</v>
      </c>
      <c r="B36" s="16">
        <f>SUMIF('Team Points Summary'!H:H, 'Point Totals by Grade-Gender'!A36, 'Team Points Summary'!C:C)</f>
        <v>942</v>
      </c>
      <c r="C36" s="16">
        <f>IF(D36 = E$2, RANK(B36, B$11:B$52, 1), "")</f>
        <v>26</v>
      </c>
      <c r="D36" s="16">
        <f>COUNTIF('Team Points Summary'!H:H, 'Point Totals by Grade-Gender'!A36)</f>
        <v>3</v>
      </c>
      <c r="E36" s="21"/>
    </row>
    <row r="37" spans="1:5" ht="15" hidden="1" x14ac:dyDescent="0.25">
      <c r="A37" s="30" t="s">
        <v>561</v>
      </c>
      <c r="B37" s="16">
        <f>SUMIF('Team Points Summary'!H:H, 'Point Totals by Grade-Gender'!A37, 'Team Points Summary'!C:C)</f>
        <v>972</v>
      </c>
      <c r="C37" s="16">
        <f>IF(D37 = E$2, RANK(B37, B$11:B$52, 1), "")</f>
        <v>27</v>
      </c>
      <c r="D37" s="16">
        <f>COUNTIF('Team Points Summary'!H:H, 'Point Totals by Grade-Gender'!A37)</f>
        <v>3</v>
      </c>
      <c r="E37" s="21"/>
    </row>
    <row r="38" spans="1:5" ht="15" hidden="1" x14ac:dyDescent="0.25">
      <c r="A38" s="30" t="s">
        <v>345</v>
      </c>
      <c r="B38" s="16">
        <f>SUMIF('Team Points Summary'!H:H, 'Point Totals by Grade-Gender'!A38, 'Team Points Summary'!C:C)</f>
        <v>1139</v>
      </c>
      <c r="C38" s="16">
        <f>IF(D38 = E$2, RANK(B38, B$11:B$52, 1), "")</f>
        <v>28</v>
      </c>
      <c r="D38" s="16">
        <f>COUNTIF('Team Points Summary'!H:H, 'Point Totals by Grade-Gender'!A38)</f>
        <v>3</v>
      </c>
      <c r="E38" s="21"/>
    </row>
    <row r="39" spans="1:5" ht="15" hidden="1" x14ac:dyDescent="0.25">
      <c r="A39" s="30" t="s">
        <v>171</v>
      </c>
      <c r="B39" s="16">
        <f>SUMIF('Team Points Summary'!H:H, 'Point Totals by Grade-Gender'!A39, 'Team Points Summary'!C:C)</f>
        <v>1289</v>
      </c>
      <c r="C39" s="16">
        <f>IF(D39 = E$2, RANK(B39, B$11:B$52, 1), "")</f>
        <v>29</v>
      </c>
      <c r="D39" s="16">
        <f>COUNTIF('Team Points Summary'!H:H, 'Point Totals by Grade-Gender'!A39)</f>
        <v>3</v>
      </c>
      <c r="E39" s="21"/>
    </row>
    <row r="40" spans="1:5" ht="15" hidden="1" x14ac:dyDescent="0.25">
      <c r="A40" s="30" t="s">
        <v>265</v>
      </c>
      <c r="B40" s="16">
        <f>SUMIF('Team Points Summary'!H:H, 'Point Totals by Grade-Gender'!A40, 'Team Points Summary'!C:C)</f>
        <v>1296</v>
      </c>
      <c r="C40" s="16">
        <f>IF(D40 = E$2, RANK(B40, B$11:B$52, 1), "")</f>
        <v>30</v>
      </c>
      <c r="D40" s="16">
        <f>COUNTIF('Team Points Summary'!H:H, 'Point Totals by Grade-Gender'!A40)</f>
        <v>3</v>
      </c>
      <c r="E40" s="21"/>
    </row>
    <row r="41" spans="1:5" ht="15" hidden="1" x14ac:dyDescent="0.25">
      <c r="A41" s="30" t="s">
        <v>166</v>
      </c>
      <c r="B41" s="16">
        <f>SUMIF('Team Points Summary'!H:H, 'Point Totals by Grade-Gender'!A41, 'Team Points Summary'!C:C)</f>
        <v>1348</v>
      </c>
      <c r="C41" s="16">
        <f>IF(D41 = E$2, RANK(B41, B$11:B$52, 1), "")</f>
        <v>31</v>
      </c>
      <c r="D41" s="16">
        <f>COUNTIF('Team Points Summary'!H:H, 'Point Totals by Grade-Gender'!A41)</f>
        <v>3</v>
      </c>
      <c r="E41" s="21"/>
    </row>
    <row r="42" spans="1:5" ht="15" hidden="1" x14ac:dyDescent="0.25">
      <c r="A42" s="30" t="s">
        <v>268</v>
      </c>
      <c r="B42" s="16">
        <f>SUMIF('Team Points Summary'!H:H, 'Point Totals by Grade-Gender'!A42, 'Team Points Summary'!C:C)</f>
        <v>1371</v>
      </c>
      <c r="C42" s="16">
        <f>IF(D42 = E$2, RANK(B42, B$11:B$52, 1), "")</f>
        <v>32</v>
      </c>
      <c r="D42" s="16">
        <f>COUNTIF('Team Points Summary'!H:H, 'Point Totals by Grade-Gender'!A42)</f>
        <v>3</v>
      </c>
      <c r="E42" s="21"/>
    </row>
    <row r="43" spans="1:5" ht="15" hidden="1" x14ac:dyDescent="0.25">
      <c r="A43" s="30" t="s">
        <v>130</v>
      </c>
      <c r="B43" s="16">
        <f>SUMIF('Team Points Summary'!H:H, 'Point Totals by Grade-Gender'!A43, 'Team Points Summary'!C:C)</f>
        <v>1377</v>
      </c>
      <c r="C43" s="16">
        <f>IF(D43 = E$2, RANK(B43, B$11:B$52, 1), "")</f>
        <v>33</v>
      </c>
      <c r="D43" s="16">
        <f>COUNTIF('Team Points Summary'!H:H, 'Point Totals by Grade-Gender'!A43)</f>
        <v>3</v>
      </c>
      <c r="E43" s="21"/>
    </row>
    <row r="44" spans="1:5" ht="15" hidden="1" x14ac:dyDescent="0.25">
      <c r="A44" s="30" t="s">
        <v>545</v>
      </c>
      <c r="B44" s="16">
        <f>SUMIF('Team Points Summary'!H:H, 'Point Totals by Grade-Gender'!A44, 'Team Points Summary'!C:C)</f>
        <v>1480</v>
      </c>
      <c r="C44" s="16">
        <f>IF(D44 = E$2, RANK(B44, B$11:B$52, 1), "")</f>
        <v>34</v>
      </c>
      <c r="D44" s="16">
        <f>COUNTIF('Team Points Summary'!H:H, 'Point Totals by Grade-Gender'!A44)</f>
        <v>3</v>
      </c>
      <c r="E44" s="21"/>
    </row>
    <row r="45" spans="1:5" ht="15" hidden="1" x14ac:dyDescent="0.25">
      <c r="A45" s="30" t="s">
        <v>105</v>
      </c>
      <c r="B45" s="16">
        <f>SUMIF('Team Points Summary'!H:H, 'Point Totals by Grade-Gender'!A45, 'Team Points Summary'!C:C)</f>
        <v>1481</v>
      </c>
      <c r="C45" s="16">
        <f>IF(D45 = E$2, RANK(B45, B$11:B$52, 1), "")</f>
        <v>35</v>
      </c>
      <c r="D45" s="16">
        <f>COUNTIF('Team Points Summary'!H:H, 'Point Totals by Grade-Gender'!A45)</f>
        <v>3</v>
      </c>
      <c r="E45" s="21"/>
    </row>
    <row r="46" spans="1:5" ht="15" hidden="1" x14ac:dyDescent="0.25">
      <c r="A46" s="30" t="s">
        <v>538</v>
      </c>
      <c r="B46" s="16">
        <f>SUMIF('Team Points Summary'!H:H, 'Point Totals by Grade-Gender'!A46, 'Team Points Summary'!C:C)</f>
        <v>1484</v>
      </c>
      <c r="C46" s="16">
        <f>IF(D46 = E$2, RANK(B46, B$11:B$52, 1), "")</f>
        <v>36</v>
      </c>
      <c r="D46" s="16">
        <f>COUNTIF('Team Points Summary'!H:H, 'Point Totals by Grade-Gender'!A46)</f>
        <v>3</v>
      </c>
      <c r="E46" s="21"/>
    </row>
    <row r="47" spans="1:5" ht="15" hidden="1" x14ac:dyDescent="0.25">
      <c r="A47" s="30" t="s">
        <v>167</v>
      </c>
      <c r="B47" s="16">
        <f>SUMIF('Team Points Summary'!H:H, 'Point Totals by Grade-Gender'!A47, 'Team Points Summary'!C:C)</f>
        <v>1579</v>
      </c>
      <c r="C47" s="16">
        <f>IF(D47 = E$2, RANK(B47, B$11:B$52, 1), "")</f>
        <v>37</v>
      </c>
      <c r="D47" s="16">
        <f>COUNTIF('Team Points Summary'!H:H, 'Point Totals by Grade-Gender'!A47)</f>
        <v>3</v>
      </c>
      <c r="E47" s="21"/>
    </row>
    <row r="48" spans="1:5" ht="15" hidden="1" x14ac:dyDescent="0.25">
      <c r="A48" s="30" t="s">
        <v>276</v>
      </c>
      <c r="B48" s="16">
        <f>SUMIF('Team Points Summary'!H:H, 'Point Totals by Grade-Gender'!A48, 'Team Points Summary'!C:C)</f>
        <v>1631</v>
      </c>
      <c r="C48" s="16">
        <f>IF(D48 = E$2, RANK(B48, B$11:B$52, 1), "")</f>
        <v>38</v>
      </c>
      <c r="D48" s="16">
        <f>COUNTIF('Team Points Summary'!H:H, 'Point Totals by Grade-Gender'!A48)</f>
        <v>3</v>
      </c>
      <c r="E48" s="21"/>
    </row>
    <row r="49" spans="1:5" ht="15" hidden="1" x14ac:dyDescent="0.25">
      <c r="A49" s="30" t="s">
        <v>689</v>
      </c>
      <c r="B49" s="16">
        <f>SUMIF('Team Points Summary'!H:H, 'Point Totals by Grade-Gender'!A49, 'Team Points Summary'!C:C)</f>
        <v>1662</v>
      </c>
      <c r="C49" s="16">
        <f>IF(D49 = E$2, RANK(B49, B$11:B$52, 1), "")</f>
        <v>39</v>
      </c>
      <c r="D49" s="16">
        <f>COUNTIF('Team Points Summary'!H:H, 'Point Totals by Grade-Gender'!A49)</f>
        <v>3</v>
      </c>
      <c r="E49" s="21"/>
    </row>
    <row r="50" spans="1:5" ht="15" hidden="1" x14ac:dyDescent="0.25">
      <c r="A50" s="30" t="s">
        <v>266</v>
      </c>
      <c r="B50" s="16">
        <f>SUMIF('Team Points Summary'!H:H, 'Point Totals by Grade-Gender'!A50, 'Team Points Summary'!C:C)</f>
        <v>1800</v>
      </c>
      <c r="C50" s="16">
        <f>IF(D50 = E$2, RANK(B50, B$11:B$52, 1), "")</f>
        <v>40</v>
      </c>
      <c r="D50" s="16">
        <f>COUNTIF('Team Points Summary'!H:H, 'Point Totals by Grade-Gender'!A50)</f>
        <v>3</v>
      </c>
      <c r="E50" s="21"/>
    </row>
    <row r="51" spans="1:5" ht="15" hidden="1" x14ac:dyDescent="0.25">
      <c r="A51" s="30" t="s">
        <v>269</v>
      </c>
      <c r="B51" s="16">
        <f>SUMIF('Team Points Summary'!H:H, 'Point Totals by Grade-Gender'!A51, 'Team Points Summary'!C:C)</f>
        <v>1917</v>
      </c>
      <c r="C51" s="16">
        <f>IF(D51 = E$2, RANK(B51, B$11:B$52, 1), "")</f>
        <v>41</v>
      </c>
      <c r="D51" s="16">
        <f>COUNTIF('Team Points Summary'!H:H, 'Point Totals by Grade-Gender'!A51)</f>
        <v>3</v>
      </c>
      <c r="E51" s="21"/>
    </row>
    <row r="52" spans="1:5" ht="15" hidden="1" x14ac:dyDescent="0.25">
      <c r="A52" s="30" t="s">
        <v>525</v>
      </c>
      <c r="B52" s="16">
        <f>SUMIF('Team Points Summary'!H:H, 'Point Totals by Grade-Gender'!A52, 'Team Points Summary'!C:C)</f>
        <v>2038</v>
      </c>
      <c r="C52" s="16">
        <f>IF(D52 = E$2, RANK(B52, B$11:B$52, 1), "")</f>
        <v>42</v>
      </c>
      <c r="D52" s="16">
        <f>COUNTIF('Team Points Summary'!H:H, 'Point Totals by Grade-Gender'!A52)</f>
        <v>3</v>
      </c>
      <c r="E52" s="21"/>
    </row>
    <row r="53" spans="1:5" ht="15" hidden="1" x14ac:dyDescent="0.25">
      <c r="A53" s="30" t="s">
        <v>270</v>
      </c>
      <c r="B53" s="16">
        <f>SUMIF('Team Points Summary'!H:H, 'Point Totals by Grade-Gender'!A53, 'Team Points Summary'!C:C)</f>
        <v>84</v>
      </c>
      <c r="C53" s="16" t="str">
        <f>IF(D53 = E$2, RANK(B53, B$11:B$50, 1), "")</f>
        <v/>
      </c>
      <c r="D53" s="16">
        <f>COUNTIF('Team Points Summary'!H:H, 'Point Totals by Grade-Gender'!A53)</f>
        <v>2</v>
      </c>
      <c r="E53" s="21"/>
    </row>
    <row r="54" spans="1:5" ht="15" hidden="1" x14ac:dyDescent="0.25">
      <c r="A54" s="30" t="s">
        <v>271</v>
      </c>
      <c r="B54" s="16">
        <f>SUMIF('Team Points Summary'!H:H, 'Point Totals by Grade-Gender'!A54, 'Team Points Summary'!C:C)</f>
        <v>176</v>
      </c>
      <c r="C54" s="16" t="str">
        <f>IF(D54 = E$2, RANK(B54, B$11:B$50, 1), "")</f>
        <v/>
      </c>
      <c r="D54" s="16">
        <f>COUNTIF('Team Points Summary'!H:H, 'Point Totals by Grade-Gender'!A54)</f>
        <v>2</v>
      </c>
      <c r="E54" s="21"/>
    </row>
    <row r="55" spans="1:5" ht="15" hidden="1" x14ac:dyDescent="0.25">
      <c r="A55" s="30" t="s">
        <v>89</v>
      </c>
      <c r="B55" s="16">
        <f>SUMIF('Team Points Summary'!H:H, 'Point Totals by Grade-Gender'!A55, 'Team Points Summary'!C:C)</f>
        <v>201</v>
      </c>
      <c r="C55" s="16" t="str">
        <f>IF(D55 = E$2, RANK(B55, B$11:B$50, 1), "")</f>
        <v/>
      </c>
      <c r="D55" s="16">
        <f>COUNTIF('Team Points Summary'!H:H, 'Point Totals by Grade-Gender'!A55)</f>
        <v>2</v>
      </c>
      <c r="E55" s="21"/>
    </row>
    <row r="56" spans="1:5" ht="15" hidden="1" x14ac:dyDescent="0.25">
      <c r="A56" s="30" t="s">
        <v>544</v>
      </c>
      <c r="B56" s="16">
        <f>SUMIF('Team Points Summary'!H:H, 'Point Totals by Grade-Gender'!A56, 'Team Points Summary'!C:C)</f>
        <v>374</v>
      </c>
      <c r="C56" s="16" t="str">
        <f>IF(D56 = E$2, RANK(B56, B$11:B$50, 1), "")</f>
        <v/>
      </c>
      <c r="D56" s="16">
        <f>COUNTIF('Team Points Summary'!H:H, 'Point Totals by Grade-Gender'!A56)</f>
        <v>2</v>
      </c>
      <c r="E56" s="21"/>
    </row>
    <row r="57" spans="1:5" ht="15" hidden="1" x14ac:dyDescent="0.25">
      <c r="A57" s="30" t="s">
        <v>551</v>
      </c>
      <c r="B57" s="16">
        <f>SUMIF('Team Points Summary'!H:H, 'Point Totals by Grade-Gender'!A57, 'Team Points Summary'!C:C)</f>
        <v>459</v>
      </c>
      <c r="C57" s="16" t="str">
        <f>IF(D57 = E$2, RANK(B57, B$11:B$50, 1), "")</f>
        <v/>
      </c>
      <c r="D57" s="16">
        <f>COUNTIF('Team Points Summary'!H:H, 'Point Totals by Grade-Gender'!A57)</f>
        <v>2</v>
      </c>
      <c r="E57" s="21"/>
    </row>
    <row r="58" spans="1:5" ht="15" hidden="1" x14ac:dyDescent="0.25">
      <c r="A58" s="30" t="s">
        <v>349</v>
      </c>
      <c r="B58" s="16">
        <f>SUMIF('Team Points Summary'!H:H, 'Point Totals by Grade-Gender'!A58, 'Team Points Summary'!C:C)</f>
        <v>499</v>
      </c>
      <c r="C58" s="16" t="str">
        <f>IF(D58 = E$2, RANK(B58, B$11:B$50, 1), "")</f>
        <v/>
      </c>
      <c r="D58" s="16">
        <f>COUNTIF('Team Points Summary'!H:H, 'Point Totals by Grade-Gender'!A58)</f>
        <v>2</v>
      </c>
      <c r="E58" s="21"/>
    </row>
    <row r="59" spans="1:5" ht="15" hidden="1" x14ac:dyDescent="0.25">
      <c r="A59" s="30" t="s">
        <v>278</v>
      </c>
      <c r="B59" s="16">
        <f>SUMIF('Team Points Summary'!H:H, 'Point Totals by Grade-Gender'!A59, 'Team Points Summary'!C:C)</f>
        <v>544</v>
      </c>
      <c r="C59" s="16" t="str">
        <f>IF(D59 = E$2, RANK(B59, B$11:B$50, 1), "")</f>
        <v/>
      </c>
      <c r="D59" s="16">
        <f>COUNTIF('Team Points Summary'!H:H, 'Point Totals by Grade-Gender'!A59)</f>
        <v>2</v>
      </c>
      <c r="E59" s="21"/>
    </row>
    <row r="60" spans="1:5" ht="15" hidden="1" x14ac:dyDescent="0.25">
      <c r="A60" s="30" t="s">
        <v>540</v>
      </c>
      <c r="B60" s="16">
        <f>SUMIF('Team Points Summary'!H:H, 'Point Totals by Grade-Gender'!A60, 'Team Points Summary'!C:C)</f>
        <v>612</v>
      </c>
      <c r="C60" s="16" t="str">
        <f>IF(D60 = E$2, RANK(B60, B$11:B$50, 1), "")</f>
        <v/>
      </c>
      <c r="D60" s="16">
        <f>COUNTIF('Team Points Summary'!H:H, 'Point Totals by Grade-Gender'!A60)</f>
        <v>2</v>
      </c>
      <c r="E60" s="21"/>
    </row>
    <row r="61" spans="1:5" ht="15" hidden="1" x14ac:dyDescent="0.25">
      <c r="A61" s="30" t="s">
        <v>550</v>
      </c>
      <c r="B61" s="16">
        <f>SUMIF('Team Points Summary'!H:H, 'Point Totals by Grade-Gender'!A61, 'Team Points Summary'!C:C)</f>
        <v>667</v>
      </c>
      <c r="C61" s="16" t="str">
        <f>IF(D61 = E$2, RANK(B61, B$11:B$50, 1), "")</f>
        <v/>
      </c>
      <c r="D61" s="16">
        <f>COUNTIF('Team Points Summary'!H:H, 'Point Totals by Grade-Gender'!A61)</f>
        <v>2</v>
      </c>
      <c r="E61" s="21"/>
    </row>
    <row r="62" spans="1:5" ht="15" hidden="1" x14ac:dyDescent="0.25">
      <c r="A62" s="30" t="s">
        <v>558</v>
      </c>
      <c r="B62" s="16">
        <f>SUMIF('Team Points Summary'!H:H, 'Point Totals by Grade-Gender'!A62, 'Team Points Summary'!C:C)</f>
        <v>703</v>
      </c>
      <c r="C62" s="16" t="str">
        <f>IF(D62 = E$2, RANK(B62, B$11:B$50, 1), "")</f>
        <v/>
      </c>
      <c r="D62" s="16">
        <f>COUNTIF('Team Points Summary'!H:H, 'Point Totals by Grade-Gender'!A62)</f>
        <v>2</v>
      </c>
      <c r="E62" s="21"/>
    </row>
    <row r="63" spans="1:5" ht="15" hidden="1" x14ac:dyDescent="0.25">
      <c r="A63" s="30" t="s">
        <v>543</v>
      </c>
      <c r="B63" s="16">
        <f>SUMIF('Team Points Summary'!H:H, 'Point Totals by Grade-Gender'!A63, 'Team Points Summary'!C:C)</f>
        <v>706</v>
      </c>
      <c r="C63" s="16" t="str">
        <f>IF(D63 = E$2, RANK(B63, B$11:B$50, 1), "")</f>
        <v/>
      </c>
      <c r="D63" s="16">
        <f>COUNTIF('Team Points Summary'!H:H, 'Point Totals by Grade-Gender'!A63)</f>
        <v>2</v>
      </c>
      <c r="E63" s="21"/>
    </row>
    <row r="64" spans="1:5" ht="15" hidden="1" x14ac:dyDescent="0.25">
      <c r="A64" s="30" t="s">
        <v>348</v>
      </c>
      <c r="B64" s="16">
        <f>SUMIF('Team Points Summary'!H:H, 'Point Totals by Grade-Gender'!A64, 'Team Points Summary'!C:C)</f>
        <v>712</v>
      </c>
      <c r="C64" s="16" t="str">
        <f>IF(D64 = E$2, RANK(B64, B$11:B$50, 1), "")</f>
        <v/>
      </c>
      <c r="D64" s="16">
        <f>COUNTIF('Team Points Summary'!H:H, 'Point Totals by Grade-Gender'!A64)</f>
        <v>2</v>
      </c>
      <c r="E64" s="21"/>
    </row>
    <row r="65" spans="1:5" ht="15" hidden="1" x14ac:dyDescent="0.25">
      <c r="A65" s="30" t="s">
        <v>563</v>
      </c>
      <c r="B65" s="16">
        <f>SUMIF('Team Points Summary'!H:H, 'Point Totals by Grade-Gender'!A65, 'Team Points Summary'!C:C)</f>
        <v>714</v>
      </c>
      <c r="C65" s="16" t="str">
        <f>IF(D65 = E$2, RANK(B65, B$11:B$50, 1), "")</f>
        <v/>
      </c>
      <c r="D65" s="16">
        <f>COUNTIF('Team Points Summary'!H:H, 'Point Totals by Grade-Gender'!A65)</f>
        <v>2</v>
      </c>
      <c r="E65" s="21"/>
    </row>
    <row r="66" spans="1:5" ht="15" hidden="1" x14ac:dyDescent="0.25">
      <c r="A66" s="30" t="s">
        <v>129</v>
      </c>
      <c r="B66" s="16">
        <f>SUMIF('Team Points Summary'!H:H, 'Point Totals by Grade-Gender'!A66, 'Team Points Summary'!C:C)</f>
        <v>746</v>
      </c>
      <c r="C66" s="16" t="str">
        <f>IF(D66 = E$2, RANK(B66, B$11:B$50, 1), "")</f>
        <v/>
      </c>
      <c r="D66" s="16">
        <f>COUNTIF('Team Points Summary'!H:H, 'Point Totals by Grade-Gender'!A66)</f>
        <v>2</v>
      </c>
      <c r="E66" s="21"/>
    </row>
    <row r="67" spans="1:5" ht="15" hidden="1" x14ac:dyDescent="0.25">
      <c r="A67" s="30" t="s">
        <v>340</v>
      </c>
      <c r="B67" s="16">
        <f>SUMIF('Team Points Summary'!H:H, 'Point Totals by Grade-Gender'!A67, 'Team Points Summary'!C:C)</f>
        <v>763</v>
      </c>
      <c r="C67" s="16" t="str">
        <f>IF(D67 = E$2, RANK(B67, B$11:B$50, 1), "")</f>
        <v/>
      </c>
      <c r="D67" s="16">
        <f>COUNTIF('Team Points Summary'!H:H, 'Point Totals by Grade-Gender'!A67)</f>
        <v>2</v>
      </c>
      <c r="E67" s="21"/>
    </row>
    <row r="68" spans="1:5" ht="15" hidden="1" x14ac:dyDescent="0.25">
      <c r="A68" s="30" t="s">
        <v>352</v>
      </c>
      <c r="B68" s="16">
        <f>SUMIF('Team Points Summary'!H:H, 'Point Totals by Grade-Gender'!A68, 'Team Points Summary'!C:C)</f>
        <v>823</v>
      </c>
      <c r="C68" s="16" t="str">
        <f>IF(D68 = E$2, RANK(B68, B$11:B$50, 1), "")</f>
        <v/>
      </c>
      <c r="D68" s="16">
        <f>COUNTIF('Team Points Summary'!H:H, 'Point Totals by Grade-Gender'!A68)</f>
        <v>2</v>
      </c>
      <c r="E68" s="21"/>
    </row>
    <row r="69" spans="1:5" ht="15" hidden="1" x14ac:dyDescent="0.25">
      <c r="A69" s="30" t="s">
        <v>277</v>
      </c>
      <c r="B69" s="16">
        <f>SUMIF('Team Points Summary'!H:H, 'Point Totals by Grade-Gender'!A69, 'Team Points Summary'!C:C)</f>
        <v>892</v>
      </c>
      <c r="C69" s="16" t="str">
        <f>IF(D69 = E$2, RANK(B69, B$11:B$50, 1), "")</f>
        <v/>
      </c>
      <c r="D69" s="16">
        <f>COUNTIF('Team Points Summary'!H:H, 'Point Totals by Grade-Gender'!A69)</f>
        <v>2</v>
      </c>
      <c r="E69" s="21"/>
    </row>
    <row r="70" spans="1:5" ht="15" hidden="1" x14ac:dyDescent="0.25">
      <c r="A70" s="30" t="s">
        <v>552</v>
      </c>
      <c r="B70" s="16">
        <f>SUMIF('Team Points Summary'!H:H, 'Point Totals by Grade-Gender'!A70, 'Team Points Summary'!C:C)</f>
        <v>930</v>
      </c>
      <c r="C70" s="16" t="str">
        <f>IF(D70 = E$2, RANK(B70, B$11:B$50, 1), "")</f>
        <v/>
      </c>
      <c r="D70" s="16">
        <f>COUNTIF('Team Points Summary'!H:H, 'Point Totals by Grade-Gender'!A70)</f>
        <v>2</v>
      </c>
      <c r="E70" s="21"/>
    </row>
    <row r="71" spans="1:5" ht="15" hidden="1" x14ac:dyDescent="0.25">
      <c r="A71" s="30" t="s">
        <v>531</v>
      </c>
      <c r="B71" s="16">
        <f>SUMIF('Team Points Summary'!H:H, 'Point Totals by Grade-Gender'!A71, 'Team Points Summary'!C:C)</f>
        <v>988</v>
      </c>
      <c r="C71" s="16" t="str">
        <f>IF(D71 = E$2, RANK(B71, B$11:B$50, 1), "")</f>
        <v/>
      </c>
      <c r="D71" s="16">
        <f>COUNTIF('Team Points Summary'!H:H, 'Point Totals by Grade-Gender'!A71)</f>
        <v>2</v>
      </c>
      <c r="E71" s="21"/>
    </row>
    <row r="72" spans="1:5" ht="15" hidden="1" x14ac:dyDescent="0.25">
      <c r="A72" s="30" t="s">
        <v>535</v>
      </c>
      <c r="B72" s="16">
        <f>SUMIF('Team Points Summary'!H:H, 'Point Totals by Grade-Gender'!A72, 'Team Points Summary'!C:C)</f>
        <v>988</v>
      </c>
      <c r="C72" s="16" t="str">
        <f>IF(D72 = E$2, RANK(B72, B$11:B$50, 1), "")</f>
        <v/>
      </c>
      <c r="D72" s="16">
        <f>COUNTIF('Team Points Summary'!H:H, 'Point Totals by Grade-Gender'!A72)</f>
        <v>2</v>
      </c>
      <c r="E72" s="21"/>
    </row>
    <row r="73" spans="1:5" ht="15" hidden="1" x14ac:dyDescent="0.25">
      <c r="A73" s="30" t="s">
        <v>534</v>
      </c>
      <c r="B73" s="16">
        <f>SUMIF('Team Points Summary'!H:H, 'Point Totals by Grade-Gender'!A73, 'Team Points Summary'!C:C)</f>
        <v>999</v>
      </c>
      <c r="C73" s="16" t="str">
        <f>IF(D73 = E$2, RANK(B73, B$11:B$50, 1), "")</f>
        <v/>
      </c>
      <c r="D73" s="16">
        <f>COUNTIF('Team Points Summary'!H:H, 'Point Totals by Grade-Gender'!A73)</f>
        <v>2</v>
      </c>
      <c r="E73" s="21"/>
    </row>
    <row r="74" spans="1:5" ht="15" hidden="1" x14ac:dyDescent="0.25">
      <c r="A74" s="30" t="s">
        <v>341</v>
      </c>
      <c r="B74" s="16">
        <f>SUMIF('Team Points Summary'!H:H, 'Point Totals by Grade-Gender'!A74, 'Team Points Summary'!C:C)</f>
        <v>1004</v>
      </c>
      <c r="C74" s="16" t="str">
        <f>IF(D74 = E$2, RANK(B74, B$11:B$50, 1), "")</f>
        <v/>
      </c>
      <c r="D74" s="16">
        <f>COUNTIF('Team Points Summary'!H:H, 'Point Totals by Grade-Gender'!A74)</f>
        <v>2</v>
      </c>
      <c r="E74" s="21"/>
    </row>
    <row r="75" spans="1:5" ht="15" hidden="1" x14ac:dyDescent="0.25">
      <c r="A75" s="30" t="s">
        <v>547</v>
      </c>
      <c r="B75" s="16">
        <f>SUMIF('Team Points Summary'!H:H, 'Point Totals by Grade-Gender'!A75, 'Team Points Summary'!C:C)</f>
        <v>1045</v>
      </c>
      <c r="C75" s="16" t="str">
        <f>IF(D75 = E$2, RANK(B75, B$11:B$50, 1), "")</f>
        <v/>
      </c>
      <c r="D75" s="16">
        <f>COUNTIF('Team Points Summary'!H:H, 'Point Totals by Grade-Gender'!A75)</f>
        <v>2</v>
      </c>
      <c r="E75" s="21"/>
    </row>
    <row r="76" spans="1:5" ht="15" hidden="1" x14ac:dyDescent="0.25">
      <c r="A76" s="30" t="s">
        <v>546</v>
      </c>
      <c r="B76" s="16">
        <f>SUMIF('Team Points Summary'!H:H, 'Point Totals by Grade-Gender'!A76, 'Team Points Summary'!C:C)</f>
        <v>1100</v>
      </c>
      <c r="C76" s="16" t="str">
        <f>IF(D76 = E$2, RANK(B76, B$11:B$50, 1), "")</f>
        <v/>
      </c>
      <c r="D76" s="16">
        <f>COUNTIF('Team Points Summary'!H:H, 'Point Totals by Grade-Gender'!A76)</f>
        <v>2</v>
      </c>
      <c r="E76" s="21"/>
    </row>
    <row r="77" spans="1:5" ht="15" hidden="1" x14ac:dyDescent="0.25">
      <c r="A77" s="30" t="s">
        <v>275</v>
      </c>
      <c r="B77" s="16">
        <f>SUMIF('Team Points Summary'!H:H, 'Point Totals by Grade-Gender'!A77, 'Team Points Summary'!C:C)</f>
        <v>1109</v>
      </c>
      <c r="C77" s="16" t="str">
        <f>IF(D77 = E$2, RANK(B77, B$11:B$50, 1), "")</f>
        <v/>
      </c>
      <c r="D77" s="16">
        <f>COUNTIF('Team Points Summary'!H:H, 'Point Totals by Grade-Gender'!A77)</f>
        <v>2</v>
      </c>
      <c r="E77" s="21"/>
    </row>
    <row r="78" spans="1:5" ht="15" hidden="1" x14ac:dyDescent="0.25">
      <c r="A78" s="30" t="s">
        <v>564</v>
      </c>
      <c r="B78" s="16">
        <f>SUMIF('Team Points Summary'!H:H, 'Point Totals by Grade-Gender'!A78, 'Team Points Summary'!C:C)</f>
        <v>1241</v>
      </c>
      <c r="C78" s="16" t="str">
        <f>IF(D78 = E$2, RANK(B78, B$11:B$50, 1), "")</f>
        <v/>
      </c>
      <c r="D78" s="16">
        <f>COUNTIF('Team Points Summary'!H:H, 'Point Totals by Grade-Gender'!A78)</f>
        <v>2</v>
      </c>
      <c r="E78" s="21"/>
    </row>
    <row r="79" spans="1:5" ht="15" hidden="1" x14ac:dyDescent="0.25">
      <c r="A79" s="30" t="s">
        <v>539</v>
      </c>
      <c r="B79" s="16">
        <f>SUMIF('Team Points Summary'!H:H, 'Point Totals by Grade-Gender'!A79, 'Team Points Summary'!C:C)</f>
        <v>1292</v>
      </c>
      <c r="C79" s="16" t="str">
        <f>IF(D79 = E$2, RANK(B79, B$11:B$50, 1), "")</f>
        <v/>
      </c>
      <c r="D79" s="16">
        <f>COUNTIF('Team Points Summary'!H:H, 'Point Totals by Grade-Gender'!A79)</f>
        <v>2</v>
      </c>
      <c r="E79" s="21"/>
    </row>
    <row r="80" spans="1:5" ht="15" hidden="1" x14ac:dyDescent="0.25">
      <c r="A80" s="30" t="s">
        <v>530</v>
      </c>
      <c r="B80" s="16">
        <f>SUMIF('Team Points Summary'!H:H, 'Point Totals by Grade-Gender'!A80, 'Team Points Summary'!C:C)</f>
        <v>188</v>
      </c>
      <c r="C80" s="16" t="str">
        <f>IF(D80 = E$2, RANK(B80, B$11:B$50, 1), "")</f>
        <v/>
      </c>
      <c r="D80" s="16">
        <f>COUNTIF('Team Points Summary'!H:H, 'Point Totals by Grade-Gender'!A80)</f>
        <v>1</v>
      </c>
      <c r="E80" s="21"/>
    </row>
    <row r="81" spans="1:5" ht="15" hidden="1" x14ac:dyDescent="0.25">
      <c r="A81" s="30" t="s">
        <v>533</v>
      </c>
      <c r="B81" s="16">
        <f>SUMIF('Team Points Summary'!H:H, 'Point Totals by Grade-Gender'!A81, 'Team Points Summary'!C:C)</f>
        <v>348</v>
      </c>
      <c r="C81" s="16" t="str">
        <f>IF(D81 = E$2, RANK(B81, B$11:B$50, 1), "")</f>
        <v/>
      </c>
      <c r="D81" s="16">
        <f>COUNTIF('Team Points Summary'!H:H, 'Point Totals by Grade-Gender'!A81)</f>
        <v>1</v>
      </c>
      <c r="E81" s="21"/>
    </row>
    <row r="82" spans="1:5" ht="15" hidden="1" x14ac:dyDescent="0.25">
      <c r="A82" s="30" t="s">
        <v>350</v>
      </c>
      <c r="B82" s="16">
        <f>SUMIF('Team Points Summary'!H:H, 'Point Totals by Grade-Gender'!A82, 'Team Points Summary'!C:C)</f>
        <v>375</v>
      </c>
      <c r="C82" s="16" t="str">
        <f>IF(D82 = E$2, RANK(B82, B$11:B$50, 1), "")</f>
        <v/>
      </c>
      <c r="D82" s="16">
        <f>COUNTIF('Team Points Summary'!H:H, 'Point Totals by Grade-Gender'!A82)</f>
        <v>1</v>
      </c>
      <c r="E82" s="21"/>
    </row>
    <row r="83" spans="1:5" ht="15" hidden="1" x14ac:dyDescent="0.25">
      <c r="A83" s="30" t="s">
        <v>272</v>
      </c>
      <c r="B83" s="16">
        <f>SUMIF('Team Points Summary'!H:H, 'Point Totals by Grade-Gender'!A83, 'Team Points Summary'!C:C)</f>
        <v>392</v>
      </c>
      <c r="C83" s="16" t="str">
        <f>IF(D83 = E$2, RANK(B83, B$11:B$50, 1), "")</f>
        <v/>
      </c>
      <c r="D83" s="16">
        <f>COUNTIF('Team Points Summary'!H:H, 'Point Totals by Grade-Gender'!A83)</f>
        <v>1</v>
      </c>
      <c r="E83" s="21"/>
    </row>
    <row r="84" spans="1:5" ht="15" hidden="1" x14ac:dyDescent="0.25">
      <c r="A84" s="30" t="s">
        <v>554</v>
      </c>
      <c r="B84" s="16">
        <f>SUMIF('Team Points Summary'!H:H, 'Point Totals by Grade-Gender'!A84, 'Team Points Summary'!C:C)</f>
        <v>411</v>
      </c>
      <c r="C84" s="16" t="str">
        <f>IF(D84 = E$2, RANK(B84, B$11:B$50, 1), "")</f>
        <v/>
      </c>
      <c r="D84" s="16">
        <f>COUNTIF('Team Points Summary'!H:H, 'Point Totals by Grade-Gender'!A84)</f>
        <v>1</v>
      </c>
      <c r="E84" s="21"/>
    </row>
    <row r="85" spans="1:5" ht="15" hidden="1" x14ac:dyDescent="0.25">
      <c r="A85" s="30" t="s">
        <v>351</v>
      </c>
      <c r="B85" s="16">
        <f>SUMIF('Team Points Summary'!H:H, 'Point Totals by Grade-Gender'!A85, 'Team Points Summary'!C:C)</f>
        <v>421</v>
      </c>
      <c r="C85" s="16" t="str">
        <f>IF(D85 = E$2, RANK(B85, B$11:B$50, 1), "")</f>
        <v/>
      </c>
      <c r="D85" s="16">
        <f>COUNTIF('Team Points Summary'!H:H, 'Point Totals by Grade-Gender'!A85)</f>
        <v>1</v>
      </c>
      <c r="E85" s="21"/>
    </row>
    <row r="86" spans="1:5" ht="15" hidden="1" x14ac:dyDescent="0.25">
      <c r="A86" s="30" t="s">
        <v>542</v>
      </c>
      <c r="B86" s="16">
        <f>SUMIF('Team Points Summary'!H:H, 'Point Totals by Grade-Gender'!A86, 'Team Points Summary'!C:C)</f>
        <v>431</v>
      </c>
      <c r="C86" s="16" t="str">
        <f>IF(D86 = E$2, RANK(B86, B$11:B$50, 1), "")</f>
        <v/>
      </c>
      <c r="D86" s="16">
        <f>COUNTIF('Team Points Summary'!H:H, 'Point Totals by Grade-Gender'!A86)</f>
        <v>1</v>
      </c>
      <c r="E86" s="21"/>
    </row>
    <row r="87" spans="1:5" ht="15" hidden="1" x14ac:dyDescent="0.25">
      <c r="A87" s="30" t="s">
        <v>41</v>
      </c>
      <c r="B87" s="16">
        <f>SUMIF('Team Points Summary'!H:H, 'Point Totals by Grade-Gender'!A87, 'Team Points Summary'!C:C)</f>
        <v>468</v>
      </c>
      <c r="C87" s="16" t="str">
        <f>IF(D87 = E$2, RANK(B87, B$11:B$50, 1), "")</f>
        <v/>
      </c>
      <c r="D87" s="16">
        <f>COUNTIF('Team Points Summary'!H:H, 'Point Totals by Grade-Gender'!A87)</f>
        <v>1</v>
      </c>
      <c r="E87" s="21"/>
    </row>
    <row r="88" spans="1:5" ht="15" hidden="1" x14ac:dyDescent="0.25">
      <c r="A88" s="30" t="s">
        <v>562</v>
      </c>
      <c r="B88" s="16">
        <f>SUMIF('Team Points Summary'!H:H, 'Point Totals by Grade-Gender'!A88, 'Team Points Summary'!C:C)</f>
        <v>483</v>
      </c>
      <c r="C88" s="16" t="str">
        <f>IF(D88 = E$2, RANK(B88, B$11:B$50, 1), "")</f>
        <v/>
      </c>
      <c r="D88" s="16">
        <f>COUNTIF('Team Points Summary'!H:H, 'Point Totals by Grade-Gender'!A88)</f>
        <v>1</v>
      </c>
      <c r="E88" s="21"/>
    </row>
    <row r="89" spans="1:5" ht="15" hidden="1" x14ac:dyDescent="0.25">
      <c r="A89" s="30" t="s">
        <v>175</v>
      </c>
      <c r="B89" s="16">
        <f>SUMIF('Team Points Summary'!H:H, 'Point Totals by Grade-Gender'!A89, 'Team Points Summary'!C:C)</f>
        <v>536</v>
      </c>
      <c r="C89" s="16" t="str">
        <f>IF(D89 = E$2, RANK(B89, B$11:B$50, 1), "")</f>
        <v/>
      </c>
      <c r="D89" s="16">
        <f>COUNTIF('Team Points Summary'!H:H, 'Point Totals by Grade-Gender'!A89)</f>
        <v>1</v>
      </c>
      <c r="E89" s="21"/>
    </row>
    <row r="90" spans="1:5" ht="15" hidden="1" x14ac:dyDescent="0.25">
      <c r="A90" s="30" t="s">
        <v>553</v>
      </c>
      <c r="B90" s="16">
        <f>SUMIF('Team Points Summary'!H:H, 'Point Totals by Grade-Gender'!A90, 'Team Points Summary'!C:C)</f>
        <v>547</v>
      </c>
      <c r="C90" s="16" t="str">
        <f>IF(D90 = E$2, RANK(B90, B$11:B$50, 1), "")</f>
        <v/>
      </c>
      <c r="D90" s="16">
        <f>COUNTIF('Team Points Summary'!H:H, 'Point Totals by Grade-Gender'!A90)</f>
        <v>1</v>
      </c>
      <c r="E90" s="21"/>
    </row>
    <row r="91" spans="1:5" ht="15" hidden="1" x14ac:dyDescent="0.25">
      <c r="A91" s="30" t="s">
        <v>555</v>
      </c>
      <c r="B91" s="16">
        <f>SUMIF('Team Points Summary'!H:H, 'Point Totals by Grade-Gender'!A91, 'Team Points Summary'!C:C)</f>
        <v>552</v>
      </c>
      <c r="C91" s="16" t="str">
        <f>IF(D91 = E$2, RANK(B91, B$11:B$50, 1), "")</f>
        <v/>
      </c>
      <c r="D91" s="16">
        <f>COUNTIF('Team Points Summary'!H:H, 'Point Totals by Grade-Gender'!A91)</f>
        <v>1</v>
      </c>
      <c r="E91" s="21"/>
    </row>
    <row r="92" spans="1:5" ht="15" hidden="1" x14ac:dyDescent="0.25">
      <c r="A92" s="30" t="s">
        <v>178</v>
      </c>
      <c r="B92" s="16">
        <f>SUMIF('Team Points Summary'!H:H, 'Point Totals by Grade-Gender'!A92, 'Team Points Summary'!C:C)</f>
        <v>556</v>
      </c>
      <c r="C92" s="16" t="str">
        <f>IF(D92 = E$2, RANK(B92, B$11:B$50, 1), "")</f>
        <v/>
      </c>
      <c r="D92" s="16">
        <f>COUNTIF('Team Points Summary'!H:H, 'Point Totals by Grade-Gender'!A92)</f>
        <v>1</v>
      </c>
      <c r="E92" s="21"/>
    </row>
    <row r="93" spans="1:5" ht="15" hidden="1" x14ac:dyDescent="0.25">
      <c r="A93" s="30" t="s">
        <v>172</v>
      </c>
      <c r="B93" s="16">
        <f>SUMIF('Team Points Summary'!H:H, 'Point Totals by Grade-Gender'!A93, 'Team Points Summary'!C:C)</f>
        <v>559</v>
      </c>
      <c r="C93" s="16" t="str">
        <f t="shared" ref="C93:C109" si="0">IF(D93 = E$2, RANK(B93, B$11:B$50, 1), "")</f>
        <v/>
      </c>
      <c r="D93" s="16">
        <f>COUNTIF('Team Points Summary'!H:H, 'Point Totals by Grade-Gender'!A93)</f>
        <v>1</v>
      </c>
      <c r="E93" s="21"/>
    </row>
    <row r="94" spans="1:5" ht="15" hidden="1" x14ac:dyDescent="0.25">
      <c r="A94" s="30" t="s">
        <v>168</v>
      </c>
      <c r="B94" s="16">
        <f>SUMIF('Team Points Summary'!H:H, 'Point Totals by Grade-Gender'!A94, 'Team Points Summary'!C:C)</f>
        <v>560</v>
      </c>
      <c r="C94" s="16" t="str">
        <f t="shared" si="0"/>
        <v/>
      </c>
      <c r="D94" s="16">
        <f>COUNTIF('Team Points Summary'!H:H, 'Point Totals by Grade-Gender'!A94)</f>
        <v>1</v>
      </c>
      <c r="E94" s="21"/>
    </row>
    <row r="95" spans="1:5" ht="15" hidden="1" x14ac:dyDescent="0.25">
      <c r="A95" s="30" t="s">
        <v>346</v>
      </c>
      <c r="B95" s="16">
        <f>SUMIF('Team Points Summary'!H:H, 'Point Totals by Grade-Gender'!A95, 'Team Points Summary'!C:C)</f>
        <v>567</v>
      </c>
      <c r="C95" s="16" t="str">
        <f t="shared" si="0"/>
        <v/>
      </c>
      <c r="D95" s="16">
        <f>COUNTIF('Team Points Summary'!H:H, 'Point Totals by Grade-Gender'!A95)</f>
        <v>1</v>
      </c>
      <c r="E95" s="21"/>
    </row>
    <row r="96" spans="1:5" ht="15" hidden="1" x14ac:dyDescent="0.25">
      <c r="A96" s="30" t="s">
        <v>173</v>
      </c>
      <c r="B96" s="16">
        <f>SUMIF('Team Points Summary'!H:H, 'Point Totals by Grade-Gender'!A96, 'Team Points Summary'!C:C)</f>
        <v>583</v>
      </c>
      <c r="C96" s="16" t="str">
        <f t="shared" si="0"/>
        <v/>
      </c>
      <c r="D96" s="16">
        <f>COUNTIF('Team Points Summary'!H:H, 'Point Totals by Grade-Gender'!A96)</f>
        <v>1</v>
      </c>
      <c r="E96" s="21"/>
    </row>
    <row r="97" spans="1:5" ht="15" hidden="1" x14ac:dyDescent="0.25">
      <c r="A97" s="30" t="s">
        <v>548</v>
      </c>
      <c r="B97" s="16">
        <f>SUMIF('Team Points Summary'!H:H, 'Point Totals by Grade-Gender'!A97, 'Team Points Summary'!C:C)</f>
        <v>601</v>
      </c>
      <c r="C97" s="16" t="str">
        <f t="shared" si="0"/>
        <v/>
      </c>
      <c r="D97" s="16">
        <f>COUNTIF('Team Points Summary'!H:H, 'Point Totals by Grade-Gender'!A97)</f>
        <v>1</v>
      </c>
      <c r="E97" s="21"/>
    </row>
    <row r="98" spans="1:5" ht="15" hidden="1" x14ac:dyDescent="0.25">
      <c r="A98" s="30" t="s">
        <v>532</v>
      </c>
      <c r="B98" s="16">
        <f>SUMIF('Team Points Summary'!H:H, 'Point Totals by Grade-Gender'!A98, 'Team Points Summary'!C:C)</f>
        <v>603</v>
      </c>
      <c r="C98" s="16" t="str">
        <f t="shared" si="0"/>
        <v/>
      </c>
      <c r="D98" s="16">
        <f>COUNTIF('Team Points Summary'!H:H, 'Point Totals by Grade-Gender'!A98)</f>
        <v>1</v>
      </c>
      <c r="E98" s="21"/>
    </row>
    <row r="99" spans="1:5" ht="15" hidden="1" x14ac:dyDescent="0.25">
      <c r="A99" s="30" t="s">
        <v>559</v>
      </c>
      <c r="B99" s="16">
        <f>SUMIF('Team Points Summary'!H:H, 'Point Totals by Grade-Gender'!A99, 'Team Points Summary'!C:C)</f>
        <v>643</v>
      </c>
      <c r="C99" s="16" t="str">
        <f t="shared" si="0"/>
        <v/>
      </c>
      <c r="D99" s="16">
        <f>COUNTIF('Team Points Summary'!H:H, 'Point Totals by Grade-Gender'!A99)</f>
        <v>1</v>
      </c>
      <c r="E99" s="21"/>
    </row>
    <row r="100" spans="1:5" ht="15" hidden="1" x14ac:dyDescent="0.25">
      <c r="A100" s="30" t="s">
        <v>556</v>
      </c>
      <c r="B100" s="16">
        <f>SUMIF('Team Points Summary'!H:H, 'Point Totals by Grade-Gender'!A100, 'Team Points Summary'!C:C)</f>
        <v>654</v>
      </c>
      <c r="C100" s="16" t="str">
        <f t="shared" si="0"/>
        <v/>
      </c>
      <c r="D100" s="16">
        <f>COUNTIF('Team Points Summary'!H:H, 'Point Totals by Grade-Gender'!A100)</f>
        <v>1</v>
      </c>
      <c r="E100" s="21"/>
    </row>
    <row r="101" spans="1:5" ht="15" hidden="1" x14ac:dyDescent="0.25">
      <c r="A101" s="30" t="s">
        <v>541</v>
      </c>
      <c r="B101" s="16">
        <f>SUMIF('Team Points Summary'!H:H, 'Point Totals by Grade-Gender'!A101, 'Team Points Summary'!C:C)</f>
        <v>676</v>
      </c>
      <c r="C101" s="16" t="str">
        <f t="shared" si="0"/>
        <v/>
      </c>
      <c r="D101" s="16">
        <f>COUNTIF('Team Points Summary'!H:H, 'Point Totals by Grade-Gender'!A101)</f>
        <v>1</v>
      </c>
      <c r="E101" s="21"/>
    </row>
    <row r="102" spans="1:5" ht="15" hidden="1" x14ac:dyDescent="0.25">
      <c r="A102" s="30" t="s">
        <v>526</v>
      </c>
      <c r="B102" s="16">
        <f>SUMIF('Team Points Summary'!H:H, 'Point Totals by Grade-Gender'!A102, 'Team Points Summary'!C:C)</f>
        <v>682</v>
      </c>
      <c r="C102" s="16" t="str">
        <f t="shared" si="0"/>
        <v/>
      </c>
      <c r="D102" s="16">
        <f>COUNTIF('Team Points Summary'!H:H, 'Point Totals by Grade-Gender'!A102)</f>
        <v>1</v>
      </c>
      <c r="E102" s="21"/>
    </row>
    <row r="103" spans="1:5" ht="15" hidden="1" x14ac:dyDescent="0.25">
      <c r="A103" s="30" t="s">
        <v>560</v>
      </c>
      <c r="B103" s="16">
        <f>SUMIF('Team Points Summary'!H:H, 'Point Totals by Grade-Gender'!A103, 'Team Points Summary'!C:C)</f>
        <v>686</v>
      </c>
      <c r="C103" s="16" t="str">
        <f t="shared" si="0"/>
        <v/>
      </c>
      <c r="D103" s="16">
        <f>COUNTIF('Team Points Summary'!H:H, 'Point Totals by Grade-Gender'!A103)</f>
        <v>1</v>
      </c>
      <c r="E103" s="21"/>
    </row>
    <row r="104" spans="1:5" ht="15" hidden="1" x14ac:dyDescent="0.25">
      <c r="A104" s="30" t="s">
        <v>557</v>
      </c>
      <c r="B104" s="16">
        <f>SUMIF('Team Points Summary'!H:H, 'Point Totals by Grade-Gender'!A104, 'Team Points Summary'!C:C)</f>
        <v>704</v>
      </c>
      <c r="C104" s="16" t="str">
        <f t="shared" si="0"/>
        <v/>
      </c>
      <c r="D104" s="16">
        <f>COUNTIF('Team Points Summary'!H:H, 'Point Totals by Grade-Gender'!A104)</f>
        <v>1</v>
      </c>
      <c r="E104" s="21"/>
    </row>
    <row r="105" spans="1:5" ht="15" hidden="1" x14ac:dyDescent="0.25">
      <c r="A105" s="30" t="s">
        <v>527</v>
      </c>
      <c r="B105" s="16">
        <f>SUMIF('Team Points Summary'!H:H, 'Point Totals by Grade-Gender'!A105, 'Team Points Summary'!C:C)</f>
        <v>713</v>
      </c>
      <c r="C105" s="16" t="str">
        <f t="shared" si="0"/>
        <v/>
      </c>
      <c r="D105" s="16">
        <f>COUNTIF('Team Points Summary'!H:H, 'Point Totals by Grade-Gender'!A105)</f>
        <v>1</v>
      </c>
      <c r="E105" s="21"/>
    </row>
    <row r="106" spans="1:5" ht="15" hidden="1" x14ac:dyDescent="0.25">
      <c r="A106" s="30" t="s">
        <v>174</v>
      </c>
      <c r="B106" s="16">
        <f>SUMIF('Team Points Summary'!H:H, 'Point Totals by Grade-Gender'!A106, 'Team Points Summary'!C:C)</f>
        <v>737</v>
      </c>
      <c r="C106" s="16" t="str">
        <f t="shared" si="0"/>
        <v/>
      </c>
      <c r="D106" s="16">
        <f>COUNTIF('Team Points Summary'!H:H, 'Point Totals by Grade-Gender'!A106)</f>
        <v>1</v>
      </c>
      <c r="E106" s="21"/>
    </row>
    <row r="107" spans="1:5" ht="15" hidden="1" x14ac:dyDescent="0.25">
      <c r="A107" s="30" t="s">
        <v>176</v>
      </c>
      <c r="B107" s="16">
        <f>SUMIF('Team Points Summary'!H:H, 'Point Totals by Grade-Gender'!A107, 'Team Points Summary'!C:C)</f>
        <v>746</v>
      </c>
      <c r="C107" s="16" t="str">
        <f t="shared" si="0"/>
        <v/>
      </c>
      <c r="D107" s="16">
        <f>COUNTIF('Team Points Summary'!H:H, 'Point Totals by Grade-Gender'!A107)</f>
        <v>1</v>
      </c>
      <c r="E107" s="21"/>
    </row>
    <row r="108" spans="1:5" ht="15" hidden="1" x14ac:dyDescent="0.25">
      <c r="A108" s="30" t="s">
        <v>528</v>
      </c>
      <c r="B108" s="16">
        <f>SUMIF('Team Points Summary'!H:H, 'Point Totals by Grade-Gender'!A108, 'Team Points Summary'!C:C)</f>
        <v>761</v>
      </c>
      <c r="C108" s="16" t="str">
        <f t="shared" si="0"/>
        <v/>
      </c>
      <c r="D108" s="16">
        <f>COUNTIF('Team Points Summary'!H:H, 'Point Totals by Grade-Gender'!A108)</f>
        <v>1</v>
      </c>
      <c r="E108" s="21"/>
    </row>
    <row r="109" spans="1:5" ht="15" hidden="1" x14ac:dyDescent="0.25">
      <c r="A109" s="30" t="s">
        <v>529</v>
      </c>
      <c r="B109" s="16">
        <f>SUMIF('Team Points Summary'!H:H, 'Point Totals by Grade-Gender'!A109, 'Team Points Summary'!C:C)</f>
        <v>786</v>
      </c>
      <c r="C109" s="16" t="str">
        <f t="shared" si="0"/>
        <v/>
      </c>
      <c r="D109" s="16">
        <f>COUNTIF('Team Points Summary'!H:H, 'Point Totals by Grade-Gender'!A109)</f>
        <v>1</v>
      </c>
      <c r="E109" s="21"/>
    </row>
    <row r="110" spans="1:5" x14ac:dyDescent="0.2">
      <c r="A110" s="15" t="s">
        <v>38</v>
      </c>
      <c r="B110" s="16"/>
      <c r="C110" s="16"/>
      <c r="D110" s="16"/>
      <c r="E110" s="21"/>
    </row>
    <row r="111" spans="1:5" x14ac:dyDescent="0.2">
      <c r="A111" s="11" t="s">
        <v>26</v>
      </c>
      <c r="B111" s="21">
        <f>SUM(B11:B109)</f>
        <v>76162</v>
      </c>
      <c r="C111" s="16"/>
      <c r="D111" s="16"/>
      <c r="E111" s="21">
        <f>SUMIF('Team Points Summary'!H:H, 'Point Totals by Grade-Gender'!A111, 'Team Points Summary'!C:C)</f>
        <v>76162</v>
      </c>
    </row>
    <row r="112" spans="1:5" x14ac:dyDescent="0.2">
      <c r="A112" s="16"/>
      <c r="B112" s="16"/>
      <c r="C112" s="16"/>
      <c r="D112" s="16"/>
      <c r="E112" s="21"/>
    </row>
    <row r="113" spans="1:5" ht="15" x14ac:dyDescent="0.25">
      <c r="A113" s="26" t="s">
        <v>521</v>
      </c>
      <c r="B113" s="16">
        <f>SUMIF('Team Points Summary'!H:H, 'Point Totals by Grade-Gender'!A113, 'Team Points Summary'!C:C)</f>
        <v>50</v>
      </c>
      <c r="C113" s="16">
        <f>IF(D113 = E$2, RANK(B113, B$113:B$153, 1), "")</f>
        <v>1</v>
      </c>
      <c r="D113" s="16">
        <f>COUNTIF('Team Points Summary'!H:H, 'Point Totals by Grade-Gender'!A113)</f>
        <v>3</v>
      </c>
      <c r="E113" s="21"/>
    </row>
    <row r="114" spans="1:5" ht="15" x14ac:dyDescent="0.25">
      <c r="A114" s="26" t="s">
        <v>8</v>
      </c>
      <c r="B114" s="16">
        <f>SUMIF('Team Points Summary'!H:H, 'Point Totals by Grade-Gender'!A114, 'Team Points Summary'!C:C)</f>
        <v>157</v>
      </c>
      <c r="C114" s="16">
        <f>IF(D114 = E$2, RANK(B114, B$113:B$153, 1), "")</f>
        <v>2</v>
      </c>
      <c r="D114" s="16">
        <f>COUNTIF('Team Points Summary'!H:H, 'Point Totals by Grade-Gender'!A114)</f>
        <v>3</v>
      </c>
      <c r="E114" s="21"/>
    </row>
    <row r="115" spans="1:5" ht="15" x14ac:dyDescent="0.25">
      <c r="A115" s="26" t="s">
        <v>260</v>
      </c>
      <c r="B115" s="16">
        <f>SUMIF('Team Points Summary'!H:H, 'Point Totals by Grade-Gender'!A115, 'Team Points Summary'!C:C)</f>
        <v>184</v>
      </c>
      <c r="C115" s="16">
        <f>IF(D115 = E$2, RANK(B115, B$113:B$153, 1), "")</f>
        <v>3</v>
      </c>
      <c r="D115" s="16">
        <f>COUNTIF('Team Points Summary'!H:H, 'Point Totals by Grade-Gender'!A115)</f>
        <v>3</v>
      </c>
      <c r="E115" s="21"/>
    </row>
    <row r="116" spans="1:5" ht="15" x14ac:dyDescent="0.25">
      <c r="A116" s="26" t="s">
        <v>124</v>
      </c>
      <c r="B116" s="16">
        <f>SUMIF('Team Points Summary'!H:H, 'Point Totals by Grade-Gender'!A116, 'Team Points Summary'!C:C)</f>
        <v>211</v>
      </c>
      <c r="C116" s="16">
        <f>IF(D116 = E$2, RANK(B116, B$113:B$153, 1), "")</f>
        <v>4</v>
      </c>
      <c r="D116" s="16">
        <f>COUNTIF('Team Points Summary'!H:H, 'Point Totals by Grade-Gender'!A116)</f>
        <v>3</v>
      </c>
      <c r="E116" s="21"/>
    </row>
    <row r="117" spans="1:5" ht="15" x14ac:dyDescent="0.25">
      <c r="A117" s="26" t="s">
        <v>11</v>
      </c>
      <c r="B117" s="16">
        <f>SUMIF('Team Points Summary'!H:H, 'Point Totals by Grade-Gender'!A117, 'Team Points Summary'!C:C)</f>
        <v>225</v>
      </c>
      <c r="C117" s="16">
        <f>IF(D117 = E$2, RANK(B117, B$113:B$153, 1), "")</f>
        <v>5</v>
      </c>
      <c r="D117" s="16">
        <f>COUNTIF('Team Points Summary'!H:H, 'Point Totals by Grade-Gender'!A117)</f>
        <v>3</v>
      </c>
      <c r="E117" s="21"/>
    </row>
    <row r="118" spans="1:5" ht="15" x14ac:dyDescent="0.25">
      <c r="A118" s="26" t="s">
        <v>107</v>
      </c>
      <c r="B118" s="16">
        <f>SUMIF('Team Points Summary'!H:H, 'Point Totals by Grade-Gender'!A118, 'Team Points Summary'!C:C)</f>
        <v>303</v>
      </c>
      <c r="C118" s="16">
        <f>IF(D118 = E$2, RANK(B118, B$113:B$153, 1), "")</f>
        <v>6</v>
      </c>
      <c r="D118" s="16">
        <f>COUNTIF('Team Points Summary'!H:H, 'Point Totals by Grade-Gender'!A118)</f>
        <v>3</v>
      </c>
      <c r="E118" s="21"/>
    </row>
    <row r="119" spans="1:5" ht="15" x14ac:dyDescent="0.25">
      <c r="A119" s="26" t="s">
        <v>32</v>
      </c>
      <c r="B119" s="16">
        <f>SUMIF('Team Points Summary'!H:H, 'Point Totals by Grade-Gender'!A119, 'Team Points Summary'!C:C)</f>
        <v>341</v>
      </c>
      <c r="C119" s="16">
        <f>IF(D119 = E$2, RANK(B119, B$113:B$153, 1), "")</f>
        <v>7</v>
      </c>
      <c r="D119" s="16">
        <f>COUNTIF('Team Points Summary'!H:H, 'Point Totals by Grade-Gender'!A119)</f>
        <v>3</v>
      </c>
      <c r="E119" s="21"/>
    </row>
    <row r="120" spans="1:5" ht="15" x14ac:dyDescent="0.25">
      <c r="A120" s="26" t="s">
        <v>125</v>
      </c>
      <c r="B120" s="16">
        <f>SUMIF('Team Points Summary'!H:H, 'Point Totals by Grade-Gender'!A120, 'Team Points Summary'!C:C)</f>
        <v>348</v>
      </c>
      <c r="C120" s="16">
        <f>IF(D120 = E$2, RANK(B120, B$113:B$153, 1), "")</f>
        <v>8</v>
      </c>
      <c r="D120" s="16">
        <f>COUNTIF('Team Points Summary'!H:H, 'Point Totals by Grade-Gender'!A120)</f>
        <v>3</v>
      </c>
      <c r="E120" s="21"/>
    </row>
    <row r="121" spans="1:5" ht="15" x14ac:dyDescent="0.25">
      <c r="A121" s="26" t="s">
        <v>9</v>
      </c>
      <c r="B121" s="16">
        <f>SUMIF('Team Points Summary'!H:H, 'Point Totals by Grade-Gender'!A121, 'Team Points Summary'!C:C)</f>
        <v>388</v>
      </c>
      <c r="C121" s="16">
        <f>IF(D121 = E$2, RANK(B121, B$113:B$153, 1), "")</f>
        <v>9</v>
      </c>
      <c r="D121" s="16">
        <f>COUNTIF('Team Points Summary'!H:H, 'Point Totals by Grade-Gender'!A121)</f>
        <v>3</v>
      </c>
      <c r="E121" s="21"/>
    </row>
    <row r="122" spans="1:5" ht="15" x14ac:dyDescent="0.25">
      <c r="A122" s="26" t="s">
        <v>261</v>
      </c>
      <c r="B122" s="16">
        <f>SUMIF('Team Points Summary'!H:H, 'Point Totals by Grade-Gender'!A122, 'Team Points Summary'!C:C)</f>
        <v>394</v>
      </c>
      <c r="C122" s="16">
        <f>IF(D122 = E$2, RANK(B122, B$113:B$153, 1), "")</f>
        <v>10</v>
      </c>
      <c r="D122" s="16">
        <f>COUNTIF('Team Points Summary'!H:H, 'Point Totals by Grade-Gender'!A122)</f>
        <v>3</v>
      </c>
      <c r="E122" s="21"/>
    </row>
    <row r="123" spans="1:5" ht="15" hidden="1" x14ac:dyDescent="0.25">
      <c r="A123" s="26" t="s">
        <v>241</v>
      </c>
      <c r="B123" s="16">
        <f>SUMIF('Team Points Summary'!H:H, 'Point Totals by Grade-Gender'!A123, 'Team Points Summary'!C:C)</f>
        <v>398</v>
      </c>
      <c r="C123" s="16">
        <f>IF(D123 = E$2, RANK(B123, B$113:B$153, 1), "")</f>
        <v>11</v>
      </c>
      <c r="D123" s="16">
        <f>COUNTIF('Team Points Summary'!H:H, 'Point Totals by Grade-Gender'!A123)</f>
        <v>3</v>
      </c>
      <c r="E123" s="21"/>
    </row>
    <row r="124" spans="1:5" ht="15" hidden="1" x14ac:dyDescent="0.25">
      <c r="A124" s="26" t="s">
        <v>12</v>
      </c>
      <c r="B124" s="16">
        <f>SUMIF('Team Points Summary'!H:H, 'Point Totals by Grade-Gender'!A124, 'Team Points Summary'!C:C)</f>
        <v>399</v>
      </c>
      <c r="C124" s="16">
        <f>IF(D124 = E$2, RANK(B124, B$113:B$153, 1), "")</f>
        <v>12</v>
      </c>
      <c r="D124" s="16">
        <f>COUNTIF('Team Points Summary'!H:H, 'Point Totals by Grade-Gender'!A124)</f>
        <v>3</v>
      </c>
      <c r="E124" s="21"/>
    </row>
    <row r="125" spans="1:5" ht="15" hidden="1" x14ac:dyDescent="0.25">
      <c r="A125" s="26" t="s">
        <v>163</v>
      </c>
      <c r="B125" s="16">
        <f>SUMIF('Team Points Summary'!H:H, 'Point Totals by Grade-Gender'!A125, 'Team Points Summary'!C:C)</f>
        <v>423</v>
      </c>
      <c r="C125" s="16">
        <f>IF(D125 = E$2, RANK(B125, B$113:B$153, 1), "")</f>
        <v>13</v>
      </c>
      <c r="D125" s="16">
        <f>COUNTIF('Team Points Summary'!H:H, 'Point Totals by Grade-Gender'!A125)</f>
        <v>3</v>
      </c>
      <c r="E125" s="21"/>
    </row>
    <row r="126" spans="1:5" ht="15" hidden="1" x14ac:dyDescent="0.25">
      <c r="A126" s="26" t="s">
        <v>10</v>
      </c>
      <c r="B126" s="16">
        <f>SUMIF('Team Points Summary'!H:H, 'Point Totals by Grade-Gender'!A126, 'Team Points Summary'!C:C)</f>
        <v>488</v>
      </c>
      <c r="C126" s="16">
        <f>IF(D126 = E$2, RANK(B126, B$113:B$153, 1), "")</f>
        <v>14</v>
      </c>
      <c r="D126" s="16">
        <f>COUNTIF('Team Points Summary'!H:H, 'Point Totals by Grade-Gender'!A126)</f>
        <v>3</v>
      </c>
      <c r="E126" s="21"/>
    </row>
    <row r="127" spans="1:5" ht="15" hidden="1" x14ac:dyDescent="0.25">
      <c r="A127" s="26" t="s">
        <v>87</v>
      </c>
      <c r="B127" s="16">
        <f>SUMIF('Team Points Summary'!H:H, 'Point Totals by Grade-Gender'!A127, 'Team Points Summary'!C:C)</f>
        <v>591</v>
      </c>
      <c r="C127" s="16">
        <f>IF(D127 = E$2, RANK(B127, B$113:B$153, 1), "")</f>
        <v>15</v>
      </c>
      <c r="D127" s="16">
        <f>COUNTIF('Team Points Summary'!H:H, 'Point Totals by Grade-Gender'!A127)</f>
        <v>3</v>
      </c>
      <c r="E127" s="21"/>
    </row>
    <row r="128" spans="1:5" ht="15" hidden="1" x14ac:dyDescent="0.25">
      <c r="A128" s="26" t="s">
        <v>164</v>
      </c>
      <c r="B128" s="16">
        <f>SUMIF('Team Points Summary'!H:H, 'Point Totals by Grade-Gender'!A128, 'Team Points Summary'!C:C)</f>
        <v>660</v>
      </c>
      <c r="C128" s="16">
        <f>IF(D128 = E$2, RANK(B128, B$113:B$153, 1), "")</f>
        <v>16</v>
      </c>
      <c r="D128" s="16">
        <f>COUNTIF('Team Points Summary'!H:H, 'Point Totals by Grade-Gender'!A128)</f>
        <v>3</v>
      </c>
      <c r="E128" s="21"/>
    </row>
    <row r="129" spans="1:5" ht="15" hidden="1" x14ac:dyDescent="0.25">
      <c r="A129" s="26" t="s">
        <v>245</v>
      </c>
      <c r="B129" s="16">
        <f>SUMIF('Team Points Summary'!H:H, 'Point Totals by Grade-Gender'!A129, 'Team Points Summary'!C:C)</f>
        <v>705</v>
      </c>
      <c r="C129" s="16">
        <f>IF(D129 = E$2, RANK(B129, B$113:B$153, 1), "")</f>
        <v>17</v>
      </c>
      <c r="D129" s="16">
        <f>COUNTIF('Team Points Summary'!H:H, 'Point Totals by Grade-Gender'!A129)</f>
        <v>3</v>
      </c>
      <c r="E129" s="21"/>
    </row>
    <row r="130" spans="1:5" ht="15" hidden="1" x14ac:dyDescent="0.25">
      <c r="A130" s="26" t="s">
        <v>250</v>
      </c>
      <c r="B130" s="16">
        <f>SUMIF('Team Points Summary'!H:H, 'Point Totals by Grade-Gender'!A130, 'Team Points Summary'!C:C)</f>
        <v>721</v>
      </c>
      <c r="C130" s="16">
        <f>IF(D130 = E$2, RANK(B130, B$113:B$153, 1), "")</f>
        <v>18</v>
      </c>
      <c r="D130" s="16">
        <f>COUNTIF('Team Points Summary'!H:H, 'Point Totals by Grade-Gender'!A130)</f>
        <v>3</v>
      </c>
      <c r="E130" s="21"/>
    </row>
    <row r="131" spans="1:5" ht="15" hidden="1" x14ac:dyDescent="0.25">
      <c r="A131" s="26" t="s">
        <v>246</v>
      </c>
      <c r="B131" s="16">
        <f>SUMIF('Team Points Summary'!H:H, 'Point Totals by Grade-Gender'!A131, 'Team Points Summary'!C:C)</f>
        <v>763</v>
      </c>
      <c r="C131" s="16">
        <f>IF(D131 = E$2, RANK(B131, B$113:B$153, 1), "")</f>
        <v>19</v>
      </c>
      <c r="D131" s="16">
        <f>COUNTIF('Team Points Summary'!H:H, 'Point Totals by Grade-Gender'!A131)</f>
        <v>3</v>
      </c>
      <c r="E131" s="21"/>
    </row>
    <row r="132" spans="1:5" ht="15" hidden="1" x14ac:dyDescent="0.25">
      <c r="A132" s="26" t="s">
        <v>99</v>
      </c>
      <c r="B132" s="16">
        <f>SUMIF('Team Points Summary'!H:H, 'Point Totals by Grade-Gender'!A132, 'Team Points Summary'!C:C)</f>
        <v>792</v>
      </c>
      <c r="C132" s="16">
        <f>IF(D132 = E$2, RANK(B132, B$113:B$153, 1), "")</f>
        <v>20</v>
      </c>
      <c r="D132" s="16">
        <f>COUNTIF('Team Points Summary'!H:H, 'Point Totals by Grade-Gender'!A132)</f>
        <v>3</v>
      </c>
      <c r="E132" s="21"/>
    </row>
    <row r="133" spans="1:5" ht="15" hidden="1" x14ac:dyDescent="0.25">
      <c r="A133" s="26" t="s">
        <v>262</v>
      </c>
      <c r="B133" s="16">
        <f>SUMIF('Team Points Summary'!H:H, 'Point Totals by Grade-Gender'!A133, 'Team Points Summary'!C:C)</f>
        <v>825</v>
      </c>
      <c r="C133" s="16">
        <f>IF(D133 = E$2, RANK(B133, B$113:B$153, 1), "")</f>
        <v>21</v>
      </c>
      <c r="D133" s="16">
        <f>COUNTIF('Team Points Summary'!H:H, 'Point Totals by Grade-Gender'!A133)</f>
        <v>3</v>
      </c>
      <c r="E133" s="21"/>
    </row>
    <row r="134" spans="1:5" ht="15" hidden="1" x14ac:dyDescent="0.25">
      <c r="A134" s="26" t="s">
        <v>519</v>
      </c>
      <c r="B134" s="16">
        <f>SUMIF('Team Points Summary'!H:H, 'Point Totals by Grade-Gender'!A134, 'Team Points Summary'!C:C)</f>
        <v>846</v>
      </c>
      <c r="C134" s="16">
        <f>IF(D134 = E$2, RANK(B134, B$113:B$153, 1), "")</f>
        <v>22</v>
      </c>
      <c r="D134" s="16">
        <f>COUNTIF('Team Points Summary'!H:H, 'Point Totals by Grade-Gender'!A134)</f>
        <v>3</v>
      </c>
      <c r="E134" s="21"/>
    </row>
    <row r="135" spans="1:5" ht="15" hidden="1" x14ac:dyDescent="0.25">
      <c r="A135" s="26" t="s">
        <v>33</v>
      </c>
      <c r="B135" s="16">
        <f>SUMIF('Team Points Summary'!H:H, 'Point Totals by Grade-Gender'!A135, 'Team Points Summary'!C:C)</f>
        <v>913</v>
      </c>
      <c r="C135" s="16">
        <f>IF(D135 = E$2, RANK(B135, B$113:B$153, 1), "")</f>
        <v>23</v>
      </c>
      <c r="D135" s="16">
        <f>COUNTIF('Team Points Summary'!H:H, 'Point Totals by Grade-Gender'!A135)</f>
        <v>3</v>
      </c>
      <c r="E135" s="21"/>
    </row>
    <row r="136" spans="1:5" ht="15" hidden="1" x14ac:dyDescent="0.25">
      <c r="A136" s="26" t="s">
        <v>487</v>
      </c>
      <c r="B136" s="16">
        <f>SUMIF('Team Points Summary'!H:H, 'Point Totals by Grade-Gender'!A136, 'Team Points Summary'!C:C)</f>
        <v>922</v>
      </c>
      <c r="C136" s="16">
        <f>IF(D136 = E$2, RANK(B136, B$113:B$153, 1), "")</f>
        <v>24</v>
      </c>
      <c r="D136" s="16">
        <f>COUNTIF('Team Points Summary'!H:H, 'Point Totals by Grade-Gender'!A136)</f>
        <v>3</v>
      </c>
      <c r="E136" s="21"/>
    </row>
    <row r="137" spans="1:5" ht="15" hidden="1" x14ac:dyDescent="0.25">
      <c r="A137" s="26" t="s">
        <v>501</v>
      </c>
      <c r="B137" s="16">
        <f>SUMIF('Team Points Summary'!H:H, 'Point Totals by Grade-Gender'!A137, 'Team Points Summary'!C:C)</f>
        <v>931</v>
      </c>
      <c r="C137" s="16">
        <f>IF(D137 = E$2, RANK(B137, B$113:B$153, 1), "")</f>
        <v>25</v>
      </c>
      <c r="D137" s="16">
        <f>COUNTIF('Team Points Summary'!H:H, 'Point Totals by Grade-Gender'!A137)</f>
        <v>3</v>
      </c>
      <c r="E137" s="21"/>
    </row>
    <row r="138" spans="1:5" ht="15" hidden="1" x14ac:dyDescent="0.25">
      <c r="A138" s="26" t="s">
        <v>251</v>
      </c>
      <c r="B138" s="16">
        <f>SUMIF('Team Points Summary'!H:H, 'Point Totals by Grade-Gender'!A138, 'Team Points Summary'!C:C)</f>
        <v>943</v>
      </c>
      <c r="C138" s="16">
        <f>IF(D138 = E$2, RANK(B138, B$113:B$153, 1), "")</f>
        <v>26</v>
      </c>
      <c r="D138" s="16">
        <f>COUNTIF('Team Points Summary'!H:H, 'Point Totals by Grade-Gender'!A138)</f>
        <v>3</v>
      </c>
      <c r="E138" s="21"/>
    </row>
    <row r="139" spans="1:5" ht="15" hidden="1" x14ac:dyDescent="0.25">
      <c r="A139" s="26" t="s">
        <v>354</v>
      </c>
      <c r="B139" s="16">
        <f>SUMIF('Team Points Summary'!H:H, 'Point Totals by Grade-Gender'!A139, 'Team Points Summary'!C:C)</f>
        <v>1003</v>
      </c>
      <c r="C139" s="16">
        <f>IF(D139 = E$2, RANK(B139, B$113:B$153, 1), "")</f>
        <v>27</v>
      </c>
      <c r="D139" s="16">
        <f>COUNTIF('Team Points Summary'!H:H, 'Point Totals by Grade-Gender'!A139)</f>
        <v>3</v>
      </c>
      <c r="E139" s="21"/>
    </row>
    <row r="140" spans="1:5" ht="15" hidden="1" x14ac:dyDescent="0.25">
      <c r="A140" s="26" t="s">
        <v>484</v>
      </c>
      <c r="B140" s="16">
        <f>SUMIF('Team Points Summary'!H:H, 'Point Totals by Grade-Gender'!A140, 'Team Points Summary'!C:C)</f>
        <v>1011</v>
      </c>
      <c r="C140" s="16">
        <f>IF(D140 = E$2, RANK(B140, B$113:B$153, 1), "")</f>
        <v>28</v>
      </c>
      <c r="D140" s="16">
        <f>COUNTIF('Team Points Summary'!H:H, 'Point Totals by Grade-Gender'!A140)</f>
        <v>3</v>
      </c>
      <c r="E140" s="21"/>
    </row>
    <row r="141" spans="1:5" ht="15" hidden="1" x14ac:dyDescent="0.25">
      <c r="A141" s="26" t="s">
        <v>690</v>
      </c>
      <c r="B141" s="16">
        <f>SUMIF('Team Points Summary'!H:H, 'Point Totals by Grade-Gender'!A141, 'Team Points Summary'!C:C)</f>
        <v>1096</v>
      </c>
      <c r="C141" s="16">
        <f>IF(D141 = E$2, RANK(B141, B$113:B$153, 1), "")</f>
        <v>29</v>
      </c>
      <c r="D141" s="16">
        <f>COUNTIF('Team Points Summary'!H:H, 'Point Totals by Grade-Gender'!A141)</f>
        <v>3</v>
      </c>
      <c r="E141" s="21"/>
    </row>
    <row r="142" spans="1:5" ht="15" hidden="1" x14ac:dyDescent="0.25">
      <c r="A142" s="26" t="s">
        <v>253</v>
      </c>
      <c r="B142" s="16">
        <f>SUMIF('Team Points Summary'!H:H, 'Point Totals by Grade-Gender'!A142, 'Team Points Summary'!C:C)</f>
        <v>1152</v>
      </c>
      <c r="C142" s="16">
        <f>IF(D142 = E$2, RANK(B142, B$113:B$153, 1), "")</f>
        <v>30</v>
      </c>
      <c r="D142" s="16">
        <f>COUNTIF('Team Points Summary'!H:H, 'Point Totals by Grade-Gender'!A142)</f>
        <v>3</v>
      </c>
      <c r="E142" s="21"/>
    </row>
    <row r="143" spans="1:5" ht="15" hidden="1" x14ac:dyDescent="0.25">
      <c r="A143" s="26" t="s">
        <v>86</v>
      </c>
      <c r="B143" s="16">
        <f>SUMIF('Team Points Summary'!H:H, 'Point Totals by Grade-Gender'!A143, 'Team Points Summary'!C:C)</f>
        <v>1228</v>
      </c>
      <c r="C143" s="16">
        <f>IF(D143 = E$2, RANK(B143, B$113:B$153, 1), "")</f>
        <v>31</v>
      </c>
      <c r="D143" s="16">
        <f>COUNTIF('Team Points Summary'!H:H, 'Point Totals by Grade-Gender'!A143)</f>
        <v>3</v>
      </c>
      <c r="E143" s="21"/>
    </row>
    <row r="144" spans="1:5" ht="15" hidden="1" x14ac:dyDescent="0.25">
      <c r="A144" s="26" t="s">
        <v>258</v>
      </c>
      <c r="B144" s="16">
        <f>SUMIF('Team Points Summary'!H:H, 'Point Totals by Grade-Gender'!A144, 'Team Points Summary'!C:C)</f>
        <v>1306</v>
      </c>
      <c r="C144" s="16">
        <f>IF(D144 = E$2, RANK(B144, B$113:B$153, 1), "")</f>
        <v>32</v>
      </c>
      <c r="D144" s="16">
        <f>COUNTIF('Team Points Summary'!H:H, 'Point Totals by Grade-Gender'!A144)</f>
        <v>3</v>
      </c>
      <c r="E144" s="21"/>
    </row>
    <row r="145" spans="1:5" ht="15" hidden="1" x14ac:dyDescent="0.25">
      <c r="A145" s="26" t="s">
        <v>242</v>
      </c>
      <c r="B145" s="16">
        <f>SUMIF('Team Points Summary'!H:H, 'Point Totals by Grade-Gender'!A145, 'Team Points Summary'!C:C)</f>
        <v>1371</v>
      </c>
      <c r="C145" s="16">
        <f>IF(D145 = E$2, RANK(B145, B$113:B$153, 1), "")</f>
        <v>33</v>
      </c>
      <c r="D145" s="16">
        <f>COUNTIF('Team Points Summary'!H:H, 'Point Totals by Grade-Gender'!A145)</f>
        <v>3</v>
      </c>
      <c r="E145" s="21"/>
    </row>
    <row r="146" spans="1:5" ht="15" hidden="1" x14ac:dyDescent="0.25">
      <c r="A146" s="26" t="s">
        <v>161</v>
      </c>
      <c r="B146" s="16">
        <f>SUMIF('Team Points Summary'!H:H, 'Point Totals by Grade-Gender'!A146, 'Team Points Summary'!C:C)</f>
        <v>1396</v>
      </c>
      <c r="C146" s="16">
        <f>IF(D146 = E$2, RANK(B146, B$113:B$153, 1), "")</f>
        <v>34</v>
      </c>
      <c r="D146" s="16">
        <f>COUNTIF('Team Points Summary'!H:H, 'Point Totals by Grade-Gender'!A146)</f>
        <v>3</v>
      </c>
      <c r="E146" s="21"/>
    </row>
    <row r="147" spans="1:5" ht="15" hidden="1" x14ac:dyDescent="0.25">
      <c r="A147" s="26" t="s">
        <v>502</v>
      </c>
      <c r="B147" s="16">
        <f>SUMIF('Team Points Summary'!H:H, 'Point Totals by Grade-Gender'!A147, 'Team Points Summary'!C:C)</f>
        <v>1503</v>
      </c>
      <c r="C147" s="16">
        <f>IF(D147 = E$2, RANK(B147, B$113:B$153, 1), "")</f>
        <v>35</v>
      </c>
      <c r="D147" s="16">
        <f>COUNTIF('Team Points Summary'!H:H, 'Point Totals by Grade-Gender'!A147)</f>
        <v>3</v>
      </c>
      <c r="E147" s="21"/>
    </row>
    <row r="148" spans="1:5" ht="15" hidden="1" x14ac:dyDescent="0.25">
      <c r="A148" s="26" t="s">
        <v>485</v>
      </c>
      <c r="B148" s="16">
        <f>SUMIF('Team Points Summary'!H:H, 'Point Totals by Grade-Gender'!A148, 'Team Points Summary'!C:C)</f>
        <v>1527</v>
      </c>
      <c r="C148" s="16">
        <f>IF(D148 = E$2, RANK(B148, B$113:B$153, 1), "")</f>
        <v>36</v>
      </c>
      <c r="D148" s="16">
        <f>COUNTIF('Team Points Summary'!H:H, 'Point Totals by Grade-Gender'!A148)</f>
        <v>3</v>
      </c>
      <c r="E148" s="21"/>
    </row>
    <row r="149" spans="1:5" ht="15" hidden="1" x14ac:dyDescent="0.25">
      <c r="A149" s="26" t="s">
        <v>252</v>
      </c>
      <c r="B149" s="16">
        <f>SUMIF('Team Points Summary'!H:H, 'Point Totals by Grade-Gender'!A149, 'Team Points Summary'!C:C)</f>
        <v>1576</v>
      </c>
      <c r="C149" s="16">
        <f>IF(D149 = E$2, RANK(B149, B$113:B$153, 1), "")</f>
        <v>37</v>
      </c>
      <c r="D149" s="16">
        <f>COUNTIF('Team Points Summary'!H:H, 'Point Totals by Grade-Gender'!A149)</f>
        <v>3</v>
      </c>
      <c r="E149" s="21"/>
    </row>
    <row r="150" spans="1:5" ht="15" hidden="1" x14ac:dyDescent="0.25">
      <c r="A150" s="26" t="s">
        <v>355</v>
      </c>
      <c r="B150" s="16">
        <f>SUMIF('Team Points Summary'!H:H, 'Point Totals by Grade-Gender'!A150, 'Team Points Summary'!C:C)</f>
        <v>1730</v>
      </c>
      <c r="C150" s="16">
        <f>IF(D150 = E$2, RANK(B150, B$113:B$153, 1), "")</f>
        <v>38</v>
      </c>
      <c r="D150" s="16">
        <f>COUNTIF('Team Points Summary'!H:H, 'Point Totals by Grade-Gender'!A150)</f>
        <v>3</v>
      </c>
      <c r="E150" s="21"/>
    </row>
    <row r="151" spans="1:5" ht="15" hidden="1" x14ac:dyDescent="0.25">
      <c r="A151" s="26" t="s">
        <v>247</v>
      </c>
      <c r="B151" s="16">
        <f>SUMIF('Team Points Summary'!H:H, 'Point Totals by Grade-Gender'!A151, 'Team Points Summary'!C:C)</f>
        <v>1814</v>
      </c>
      <c r="C151" s="16">
        <f>IF(D151 = E$2, RANK(B151, B$113:B$153, 1), "")</f>
        <v>39</v>
      </c>
      <c r="D151" s="16">
        <f>COUNTIF('Team Points Summary'!H:H, 'Point Totals by Grade-Gender'!A151)</f>
        <v>3</v>
      </c>
      <c r="E151" s="21"/>
    </row>
    <row r="152" spans="1:5" ht="15" hidden="1" x14ac:dyDescent="0.25">
      <c r="A152" s="26" t="s">
        <v>243</v>
      </c>
      <c r="B152" s="16">
        <f>SUMIF('Team Points Summary'!H:H, 'Point Totals by Grade-Gender'!A152, 'Team Points Summary'!C:C)</f>
        <v>1990</v>
      </c>
      <c r="C152" s="16">
        <f>IF(D152 = E$2, RANK(B152, B$113:B$153, 1), "")</f>
        <v>40</v>
      </c>
      <c r="D152" s="16">
        <f>COUNTIF('Team Points Summary'!H:H, 'Point Totals by Grade-Gender'!A152)</f>
        <v>3</v>
      </c>
      <c r="E152" s="21"/>
    </row>
    <row r="153" spans="1:5" ht="15" hidden="1" x14ac:dyDescent="0.25">
      <c r="A153" s="26" t="s">
        <v>357</v>
      </c>
      <c r="B153" s="16">
        <f>SUMIF('Team Points Summary'!H:H, 'Point Totals by Grade-Gender'!A153, 'Team Points Summary'!C:C)</f>
        <v>2102</v>
      </c>
      <c r="C153" s="16">
        <f>IF(D153 = E$2, RANK(B153, B$113:B$153, 1), "")</f>
        <v>41</v>
      </c>
      <c r="D153" s="16">
        <f>COUNTIF('Team Points Summary'!H:H, 'Point Totals by Grade-Gender'!A153)</f>
        <v>3</v>
      </c>
      <c r="E153" s="21"/>
    </row>
    <row r="154" spans="1:5" ht="15" hidden="1" x14ac:dyDescent="0.25">
      <c r="A154" s="26" t="s">
        <v>254</v>
      </c>
      <c r="B154" s="16">
        <f>SUMIF('Team Points Summary'!H:H, 'Point Totals by Grade-Gender'!A154, 'Team Points Summary'!C:C)</f>
        <v>366</v>
      </c>
      <c r="C154" s="16" t="str">
        <f>IF(D154 = E$2, RANK(B154, B$113:B$158, 1), "")</f>
        <v/>
      </c>
      <c r="D154" s="16">
        <f>COUNTIF('Team Points Summary'!H:H, 'Point Totals by Grade-Gender'!A154)</f>
        <v>2</v>
      </c>
      <c r="E154" s="21"/>
    </row>
    <row r="155" spans="1:5" ht="15" hidden="1" x14ac:dyDescent="0.25">
      <c r="A155" s="26" t="s">
        <v>515</v>
      </c>
      <c r="B155" s="16">
        <f>SUMIF('Team Points Summary'!H:H, 'Point Totals by Grade-Gender'!A155, 'Team Points Summary'!C:C)</f>
        <v>373</v>
      </c>
      <c r="C155" s="16" t="str">
        <f>IF(D155 = E$2, RANK(B155, B$113:B$158, 1), "")</f>
        <v/>
      </c>
      <c r="D155" s="16">
        <f>COUNTIF('Team Points Summary'!H:H, 'Point Totals by Grade-Gender'!A155)</f>
        <v>2</v>
      </c>
      <c r="E155" s="21"/>
    </row>
    <row r="156" spans="1:5" ht="15" hidden="1" x14ac:dyDescent="0.25">
      <c r="A156" s="26" t="s">
        <v>359</v>
      </c>
      <c r="B156" s="16">
        <f>SUMIF('Team Points Summary'!H:H, 'Point Totals by Grade-Gender'!A156, 'Team Points Summary'!C:C)</f>
        <v>397</v>
      </c>
      <c r="C156" s="16" t="str">
        <f>IF(D156 = E$2, RANK(B156, B$113:B$158, 1), "")</f>
        <v/>
      </c>
      <c r="D156" s="16">
        <f>COUNTIF('Team Points Summary'!H:H, 'Point Totals by Grade-Gender'!A156)</f>
        <v>2</v>
      </c>
      <c r="E156" s="21"/>
    </row>
    <row r="157" spans="1:5" ht="15" hidden="1" x14ac:dyDescent="0.25">
      <c r="A157" s="26" t="s">
        <v>503</v>
      </c>
      <c r="B157" s="16">
        <f>SUMIF('Team Points Summary'!H:H, 'Point Totals by Grade-Gender'!A157, 'Team Points Summary'!C:C)</f>
        <v>419</v>
      </c>
      <c r="C157" s="16" t="str">
        <f>IF(D157 = E$2, RANK(B157, B$113:B$158, 1), "")</f>
        <v/>
      </c>
      <c r="D157" s="16">
        <f>COUNTIF('Team Points Summary'!H:H, 'Point Totals by Grade-Gender'!A157)</f>
        <v>2</v>
      </c>
      <c r="E157" s="21"/>
    </row>
    <row r="158" spans="1:5" ht="15" hidden="1" x14ac:dyDescent="0.25">
      <c r="A158" s="26" t="s">
        <v>477</v>
      </c>
      <c r="B158" s="16">
        <f>SUMIF('Team Points Summary'!H:H, 'Point Totals by Grade-Gender'!A158, 'Team Points Summary'!C:C)</f>
        <v>451</v>
      </c>
      <c r="C158" s="16" t="str">
        <f>IF(D158 = E$2, RANK(B158, B$113:B$158, 1), "")</f>
        <v/>
      </c>
      <c r="D158" s="16">
        <f>COUNTIF('Team Points Summary'!H:H, 'Point Totals by Grade-Gender'!A158)</f>
        <v>2</v>
      </c>
      <c r="E158" s="21"/>
    </row>
    <row r="159" spans="1:5" ht="15" hidden="1" x14ac:dyDescent="0.25">
      <c r="A159" s="26" t="s">
        <v>353</v>
      </c>
      <c r="B159" s="16">
        <f>SUMIF('Team Points Summary'!H:H, 'Point Totals by Grade-Gender'!A159, 'Team Points Summary'!C:C)</f>
        <v>486</v>
      </c>
      <c r="C159" s="16" t="str">
        <f>IF(D159 = E$2, RANK(B159, B$113:B$163, 1), "")</f>
        <v/>
      </c>
      <c r="D159" s="16">
        <f>COUNTIF('Team Points Summary'!H:H, 'Point Totals by Grade-Gender'!A159)</f>
        <v>2</v>
      </c>
      <c r="E159" s="21"/>
    </row>
    <row r="160" spans="1:5" ht="15" hidden="1" x14ac:dyDescent="0.25">
      <c r="A160" s="26" t="s">
        <v>491</v>
      </c>
      <c r="B160" s="16">
        <f>SUMIF('Team Points Summary'!H:H, 'Point Totals by Grade-Gender'!A160, 'Team Points Summary'!C:C)</f>
        <v>568</v>
      </c>
      <c r="C160" s="16" t="str">
        <f>IF(D160 = E$2, RANK(B160, B$113:B$163, 1), "")</f>
        <v/>
      </c>
      <c r="D160" s="16">
        <f>COUNTIF('Team Points Summary'!H:H, 'Point Totals by Grade-Gender'!A160)</f>
        <v>2</v>
      </c>
      <c r="E160" s="21"/>
    </row>
    <row r="161" spans="1:5" ht="15" hidden="1" x14ac:dyDescent="0.25">
      <c r="A161" s="26" t="s">
        <v>504</v>
      </c>
      <c r="B161" s="16">
        <f>SUMIF('Team Points Summary'!H:H, 'Point Totals by Grade-Gender'!A161, 'Team Points Summary'!C:C)</f>
        <v>645</v>
      </c>
      <c r="C161" s="16" t="str">
        <f>IF(D161 = E$2, RANK(B161, B$113:B$163, 1), "")</f>
        <v/>
      </c>
      <c r="D161" s="16">
        <f>COUNTIF('Team Points Summary'!H:H, 'Point Totals by Grade-Gender'!A161)</f>
        <v>2</v>
      </c>
      <c r="E161" s="21"/>
    </row>
    <row r="162" spans="1:5" ht="15" hidden="1" x14ac:dyDescent="0.25">
      <c r="A162" s="26" t="s">
        <v>518</v>
      </c>
      <c r="B162" s="16">
        <f>SUMIF('Team Points Summary'!H:H, 'Point Totals by Grade-Gender'!A162, 'Team Points Summary'!C:C)</f>
        <v>660</v>
      </c>
      <c r="C162" s="16" t="str">
        <f>IF(D162 = E$2, RANK(B162, B$113:B$163, 1), "")</f>
        <v/>
      </c>
      <c r="D162" s="16">
        <f>COUNTIF('Team Points Summary'!H:H, 'Point Totals by Grade-Gender'!A162)</f>
        <v>2</v>
      </c>
      <c r="E162" s="21"/>
    </row>
    <row r="163" spans="1:5" ht="15" hidden="1" x14ac:dyDescent="0.25">
      <c r="A163" s="26" t="s">
        <v>162</v>
      </c>
      <c r="B163" s="16">
        <f>SUMIF('Team Points Summary'!H:H, 'Point Totals by Grade-Gender'!A163, 'Team Points Summary'!C:C)</f>
        <v>717</v>
      </c>
      <c r="C163" s="16" t="str">
        <f>IF(D163 = E$2, RANK(B163, B$113:B$163, 1), "")</f>
        <v/>
      </c>
      <c r="D163" s="16">
        <f>COUNTIF('Team Points Summary'!H:H, 'Point Totals by Grade-Gender'!A163)</f>
        <v>2</v>
      </c>
      <c r="E163" s="21"/>
    </row>
    <row r="164" spans="1:5" ht="15" hidden="1" x14ac:dyDescent="0.25">
      <c r="A164" s="26" t="s">
        <v>489</v>
      </c>
      <c r="B164" s="16">
        <f>SUMIF('Team Points Summary'!H:H, 'Point Totals by Grade-Gender'!A164, 'Team Points Summary'!C:C)</f>
        <v>728</v>
      </c>
      <c r="C164" s="16" t="str">
        <f>IF(D164 = E$2, RANK(B164, B$113:B$163, 1), "")</f>
        <v/>
      </c>
      <c r="D164" s="16">
        <f>COUNTIF('Team Points Summary'!H:H, 'Point Totals by Grade-Gender'!A164)</f>
        <v>2</v>
      </c>
      <c r="E164" s="21"/>
    </row>
    <row r="165" spans="1:5" ht="15" hidden="1" x14ac:dyDescent="0.25">
      <c r="A165" s="26" t="s">
        <v>492</v>
      </c>
      <c r="B165" s="16">
        <f>SUMIF('Team Points Summary'!H:H, 'Point Totals by Grade-Gender'!A165, 'Team Points Summary'!C:C)</f>
        <v>779</v>
      </c>
      <c r="C165" s="16" t="str">
        <f>IF(D165 = E$2, RANK(B165, B$113:B$163, 1), "")</f>
        <v/>
      </c>
      <c r="D165" s="16">
        <f>COUNTIF('Team Points Summary'!H:H, 'Point Totals by Grade-Gender'!A165)</f>
        <v>2</v>
      </c>
      <c r="E165" s="21"/>
    </row>
    <row r="166" spans="1:5" ht="15" hidden="1" x14ac:dyDescent="0.25">
      <c r="A166" s="26" t="s">
        <v>494</v>
      </c>
      <c r="B166" s="16">
        <f>SUMIF('Team Points Summary'!H:H, 'Point Totals by Grade-Gender'!A166, 'Team Points Summary'!C:C)</f>
        <v>779</v>
      </c>
      <c r="C166" s="16" t="str">
        <f>IF(D166 = E$2, RANK(B166, B$113:B$163, 1), "")</f>
        <v/>
      </c>
      <c r="D166" s="16">
        <f>COUNTIF('Team Points Summary'!H:H, 'Point Totals by Grade-Gender'!A166)</f>
        <v>2</v>
      </c>
      <c r="E166" s="21"/>
    </row>
    <row r="167" spans="1:5" ht="15" hidden="1" x14ac:dyDescent="0.25">
      <c r="A167" s="26" t="s">
        <v>523</v>
      </c>
      <c r="B167" s="16">
        <f>SUMIF('Team Points Summary'!H:H, 'Point Totals by Grade-Gender'!A167, 'Team Points Summary'!C:C)</f>
        <v>792</v>
      </c>
      <c r="C167" s="16" t="str">
        <f>IF(D167 = E$2, RANK(B167, B$113:B$163, 1), "")</f>
        <v/>
      </c>
      <c r="D167" s="16">
        <f>COUNTIF('Team Points Summary'!H:H, 'Point Totals by Grade-Gender'!A167)</f>
        <v>2</v>
      </c>
      <c r="E167" s="21"/>
    </row>
    <row r="168" spans="1:5" ht="15" hidden="1" x14ac:dyDescent="0.25">
      <c r="A168" s="26" t="s">
        <v>497</v>
      </c>
      <c r="B168" s="16">
        <f>SUMIF('Team Points Summary'!H:H, 'Point Totals by Grade-Gender'!A168, 'Team Points Summary'!C:C)</f>
        <v>834</v>
      </c>
      <c r="C168" s="16" t="str">
        <f>IF(D168 = E$2, RANK(B168, B$113:B$163, 1), "")</f>
        <v/>
      </c>
      <c r="D168" s="16">
        <f>COUNTIF('Team Points Summary'!H:H, 'Point Totals by Grade-Gender'!A168)</f>
        <v>2</v>
      </c>
      <c r="E168" s="21"/>
    </row>
    <row r="169" spans="1:5" ht="15" hidden="1" x14ac:dyDescent="0.25">
      <c r="A169" s="26" t="s">
        <v>490</v>
      </c>
      <c r="B169" s="16">
        <f>SUMIF('Team Points Summary'!H:H, 'Point Totals by Grade-Gender'!A169, 'Team Points Summary'!C:C)</f>
        <v>886</v>
      </c>
      <c r="C169" s="16" t="str">
        <f>IF(D169 = E$2, RANK(B169, B$113:B$163, 1), "")</f>
        <v/>
      </c>
      <c r="D169" s="16">
        <f>COUNTIF('Team Points Summary'!H:H, 'Point Totals by Grade-Gender'!A169)</f>
        <v>2</v>
      </c>
      <c r="E169" s="21"/>
    </row>
    <row r="170" spans="1:5" ht="15" hidden="1" x14ac:dyDescent="0.25">
      <c r="A170" s="26" t="s">
        <v>123</v>
      </c>
      <c r="B170" s="16">
        <f>SUMIF('Team Points Summary'!H:H, 'Point Totals by Grade-Gender'!A170, 'Team Points Summary'!C:C)</f>
        <v>892</v>
      </c>
      <c r="C170" s="16" t="str">
        <f>IF(D170 = E$2, RANK(B170, B$113:B$163, 1), "")</f>
        <v/>
      </c>
      <c r="D170" s="16">
        <f>COUNTIF('Team Points Summary'!H:H, 'Point Totals by Grade-Gender'!A170)</f>
        <v>2</v>
      </c>
      <c r="E170" s="21"/>
    </row>
    <row r="171" spans="1:5" ht="15" hidden="1" x14ac:dyDescent="0.25">
      <c r="A171" s="26" t="s">
        <v>358</v>
      </c>
      <c r="B171" s="16">
        <f>SUMIF('Team Points Summary'!H:H, 'Point Totals by Grade-Gender'!A171, 'Team Points Summary'!C:C)</f>
        <v>1003</v>
      </c>
      <c r="C171" s="16" t="str">
        <f>IF(D171 = E$2, RANK(B171, B$113:B$163, 1), "")</f>
        <v/>
      </c>
      <c r="D171" s="16">
        <f>COUNTIF('Team Points Summary'!H:H, 'Point Totals by Grade-Gender'!A171)</f>
        <v>2</v>
      </c>
      <c r="E171" s="21"/>
    </row>
    <row r="172" spans="1:5" ht="15" hidden="1" x14ac:dyDescent="0.25">
      <c r="A172" s="26" t="s">
        <v>363</v>
      </c>
      <c r="B172" s="16">
        <f>SUMIF('Team Points Summary'!H:H, 'Point Totals by Grade-Gender'!A172, 'Team Points Summary'!C:C)</f>
        <v>1007</v>
      </c>
      <c r="C172" s="16" t="str">
        <f>IF(D172 = E$2, RANK(B172, B$113:B$163, 1), "")</f>
        <v/>
      </c>
      <c r="D172" s="16">
        <f>COUNTIF('Team Points Summary'!H:H, 'Point Totals by Grade-Gender'!A172)</f>
        <v>2</v>
      </c>
      <c r="E172" s="21"/>
    </row>
    <row r="173" spans="1:5" ht="15" hidden="1" x14ac:dyDescent="0.25">
      <c r="A173" s="26" t="s">
        <v>478</v>
      </c>
      <c r="B173" s="16">
        <f>SUMIF('Team Points Summary'!H:H, 'Point Totals by Grade-Gender'!A173, 'Team Points Summary'!C:C)</f>
        <v>1031</v>
      </c>
      <c r="C173" s="16" t="str">
        <f>IF(D173 = E$2, RANK(B173, B$113:B$163, 1), "")</f>
        <v/>
      </c>
      <c r="D173" s="16">
        <f>COUNTIF('Team Points Summary'!H:H, 'Point Totals by Grade-Gender'!A173)</f>
        <v>2</v>
      </c>
      <c r="E173" s="21"/>
    </row>
    <row r="174" spans="1:5" ht="15" hidden="1" x14ac:dyDescent="0.25">
      <c r="A174" s="26" t="s">
        <v>480</v>
      </c>
      <c r="B174" s="16">
        <f>SUMIF('Team Points Summary'!H:H, 'Point Totals by Grade-Gender'!A174, 'Team Points Summary'!C:C)</f>
        <v>1043</v>
      </c>
      <c r="C174" s="16" t="str">
        <f>IF(D174 = E$2, RANK(B174, B$113:B$163, 1), "")</f>
        <v/>
      </c>
      <c r="D174" s="16">
        <f>COUNTIF('Team Points Summary'!H:H, 'Point Totals by Grade-Gender'!A174)</f>
        <v>2</v>
      </c>
      <c r="E174" s="21"/>
    </row>
    <row r="175" spans="1:5" ht="15" hidden="1" x14ac:dyDescent="0.25">
      <c r="A175" s="26" t="s">
        <v>360</v>
      </c>
      <c r="B175" s="16">
        <f>SUMIF('Team Points Summary'!H:H, 'Point Totals by Grade-Gender'!A175, 'Team Points Summary'!C:C)</f>
        <v>1052</v>
      </c>
      <c r="C175" s="16" t="str">
        <f>IF(D175 = E$2, RANK(B175, B$113:B$163, 1), "")</f>
        <v/>
      </c>
      <c r="D175" s="16">
        <f>COUNTIF('Team Points Summary'!H:H, 'Point Totals by Grade-Gender'!A175)</f>
        <v>2</v>
      </c>
      <c r="E175" s="21"/>
    </row>
    <row r="176" spans="1:5" ht="15" hidden="1" x14ac:dyDescent="0.25">
      <c r="A176" s="26" t="s">
        <v>365</v>
      </c>
      <c r="B176" s="16">
        <f>SUMIF('Team Points Summary'!H:H, 'Point Totals by Grade-Gender'!A176, 'Team Points Summary'!C:C)</f>
        <v>1073</v>
      </c>
      <c r="C176" s="16" t="str">
        <f>IF(D176 = E$2, RANK(B176, B$113:B$163, 1), "")</f>
        <v/>
      </c>
      <c r="D176" s="16">
        <f>COUNTIF('Team Points Summary'!H:H, 'Point Totals by Grade-Gender'!A176)</f>
        <v>2</v>
      </c>
      <c r="E176" s="21"/>
    </row>
    <row r="177" spans="1:5" ht="15" hidden="1" x14ac:dyDescent="0.25">
      <c r="A177" s="26" t="s">
        <v>516</v>
      </c>
      <c r="B177" s="16">
        <f>SUMIF('Team Points Summary'!H:H, 'Point Totals by Grade-Gender'!A177, 'Team Points Summary'!C:C)</f>
        <v>1127</v>
      </c>
      <c r="C177" s="16" t="str">
        <f>IF(D177 = E$2, RANK(B177, B$113:B$163, 1), "")</f>
        <v/>
      </c>
      <c r="D177" s="16">
        <f>COUNTIF('Team Points Summary'!H:H, 'Point Totals by Grade-Gender'!A177)</f>
        <v>2</v>
      </c>
      <c r="E177" s="21"/>
    </row>
    <row r="178" spans="1:5" ht="15" hidden="1" x14ac:dyDescent="0.25">
      <c r="A178" s="26" t="s">
        <v>517</v>
      </c>
      <c r="B178" s="16">
        <f>SUMIF('Team Points Summary'!H:H, 'Point Totals by Grade-Gender'!A178, 'Team Points Summary'!C:C)</f>
        <v>1362</v>
      </c>
      <c r="C178" s="16" t="str">
        <f>IF(D178 = E$2, RANK(B178, B$113:B$163, 1), "")</f>
        <v/>
      </c>
      <c r="D178" s="16">
        <f>COUNTIF('Team Points Summary'!H:H, 'Point Totals by Grade-Gender'!A178)</f>
        <v>2</v>
      </c>
      <c r="E178" s="21"/>
    </row>
    <row r="179" spans="1:5" ht="15" hidden="1" x14ac:dyDescent="0.25">
      <c r="A179" s="26" t="s">
        <v>691</v>
      </c>
      <c r="B179" s="16">
        <f>SUMIF('Team Points Summary'!H:H, 'Point Totals by Grade-Gender'!A179, 'Team Points Summary'!C:C)</f>
        <v>1383</v>
      </c>
      <c r="C179" s="16" t="str">
        <f>IF(D179 = E$2, RANK(B179, B$113:B$163, 1), "")</f>
        <v/>
      </c>
      <c r="D179" s="16">
        <f>COUNTIF('Team Points Summary'!H:H, 'Point Totals by Grade-Gender'!A179)</f>
        <v>2</v>
      </c>
      <c r="E179" s="21"/>
    </row>
    <row r="180" spans="1:5" ht="15" hidden="1" x14ac:dyDescent="0.25">
      <c r="A180" s="26" t="s">
        <v>524</v>
      </c>
      <c r="B180" s="16">
        <f>SUMIF('Team Points Summary'!H:H, 'Point Totals by Grade-Gender'!A180, 'Team Points Summary'!C:C)</f>
        <v>1407</v>
      </c>
      <c r="C180" s="16" t="str">
        <f>IF(D180 = E$2, RANK(B180, B$113:B$163, 1), "")</f>
        <v/>
      </c>
      <c r="D180" s="16">
        <f>COUNTIF('Team Points Summary'!H:H, 'Point Totals by Grade-Gender'!A180)</f>
        <v>2</v>
      </c>
      <c r="E180" s="21"/>
    </row>
    <row r="181" spans="1:5" ht="15" hidden="1" x14ac:dyDescent="0.25">
      <c r="A181" s="26" t="s">
        <v>481</v>
      </c>
      <c r="B181" s="16">
        <f>SUMIF('Team Points Summary'!H:H, 'Point Totals by Grade-Gender'!A181, 'Team Points Summary'!C:C)</f>
        <v>1413</v>
      </c>
      <c r="C181" s="16" t="str">
        <f>IF(D181 = E$2, RANK(B181, B$113:B$163, 1), "")</f>
        <v/>
      </c>
      <c r="D181" s="16">
        <f>COUNTIF('Team Points Summary'!H:H, 'Point Totals by Grade-Gender'!A181)</f>
        <v>2</v>
      </c>
      <c r="E181" s="21"/>
    </row>
    <row r="182" spans="1:5" ht="15" hidden="1" x14ac:dyDescent="0.25">
      <c r="A182" s="26" t="s">
        <v>495</v>
      </c>
      <c r="B182" s="16">
        <f>SUMIF('Team Points Summary'!H:H, 'Point Totals by Grade-Gender'!A182, 'Team Points Summary'!C:C)</f>
        <v>1429</v>
      </c>
      <c r="C182" s="16" t="str">
        <f>IF(D182 = E$2, RANK(B182, B$113:B$163, 1), "")</f>
        <v/>
      </c>
      <c r="D182" s="16">
        <f>COUNTIF('Team Points Summary'!H:H, 'Point Totals by Grade-Gender'!A182)</f>
        <v>2</v>
      </c>
      <c r="E182" s="21"/>
    </row>
    <row r="183" spans="1:5" ht="15" hidden="1" x14ac:dyDescent="0.25">
      <c r="A183" s="26" t="s">
        <v>244</v>
      </c>
      <c r="B183" s="16">
        <f>SUMIF('Team Points Summary'!H:H, 'Point Totals by Grade-Gender'!A183, 'Team Points Summary'!C:C)</f>
        <v>1459</v>
      </c>
      <c r="C183" s="16" t="str">
        <f>IF(D183 = E$2, RANK(B183, B$113:B$163, 1), "")</f>
        <v/>
      </c>
      <c r="D183" s="16">
        <f>COUNTIF('Team Points Summary'!H:H, 'Point Totals by Grade-Gender'!A183)</f>
        <v>2</v>
      </c>
      <c r="E183" s="21"/>
    </row>
    <row r="184" spans="1:5" ht="15" hidden="1" x14ac:dyDescent="0.25">
      <c r="A184" s="26" t="s">
        <v>356</v>
      </c>
      <c r="B184" s="16">
        <f>SUMIF('Team Points Summary'!H:H, 'Point Totals by Grade-Gender'!A184, 'Team Points Summary'!C:C)</f>
        <v>1514</v>
      </c>
      <c r="C184" s="16" t="str">
        <f>IF(D184 = E$2, RANK(B184, B$113:B$163, 1), "")</f>
        <v/>
      </c>
      <c r="D184" s="16">
        <f>COUNTIF('Team Points Summary'!H:H, 'Point Totals by Grade-Gender'!A184)</f>
        <v>2</v>
      </c>
      <c r="E184" s="21"/>
    </row>
    <row r="185" spans="1:5" ht="15" hidden="1" x14ac:dyDescent="0.25">
      <c r="A185" s="26" t="s">
        <v>493</v>
      </c>
      <c r="B185" s="16">
        <f>SUMIF('Team Points Summary'!H:H, 'Point Totals by Grade-Gender'!A185, 'Team Points Summary'!C:C)</f>
        <v>1595</v>
      </c>
      <c r="C185" s="16" t="str">
        <f>IF(D185 = E$2, RANK(B185, B$113:B$163, 1), "")</f>
        <v/>
      </c>
      <c r="D185" s="16">
        <f>COUNTIF('Team Points Summary'!H:H, 'Point Totals by Grade-Gender'!A185)</f>
        <v>2</v>
      </c>
      <c r="E185" s="21"/>
    </row>
    <row r="186" spans="1:5" ht="15" hidden="1" x14ac:dyDescent="0.25">
      <c r="A186" s="26" t="s">
        <v>364</v>
      </c>
      <c r="B186" s="16">
        <f>SUMIF('Team Points Summary'!H:H, 'Point Totals by Grade-Gender'!A186, 'Team Points Summary'!C:C)</f>
        <v>166</v>
      </c>
      <c r="C186" s="16" t="str">
        <f>IF(D186 = E$2, RANK(B186, B$113:B$163, 1), "")</f>
        <v/>
      </c>
      <c r="D186" s="16">
        <f>COUNTIF('Team Points Summary'!H:H, 'Point Totals by Grade-Gender'!A186)</f>
        <v>1</v>
      </c>
      <c r="E186" s="21"/>
    </row>
    <row r="187" spans="1:5" ht="15" hidden="1" x14ac:dyDescent="0.25">
      <c r="A187" s="26" t="s">
        <v>255</v>
      </c>
      <c r="B187" s="16">
        <f>SUMIF('Team Points Summary'!H:H, 'Point Totals by Grade-Gender'!A187, 'Team Points Summary'!C:C)</f>
        <v>231</v>
      </c>
      <c r="C187" s="16" t="str">
        <f>IF(D187 = E$2, RANK(B187, B$113:B$163, 1), "")</f>
        <v/>
      </c>
      <c r="D187" s="16">
        <f>COUNTIF('Team Points Summary'!H:H, 'Point Totals by Grade-Gender'!A187)</f>
        <v>1</v>
      </c>
      <c r="E187" s="21"/>
    </row>
    <row r="188" spans="1:5" ht="15" hidden="1" x14ac:dyDescent="0.25">
      <c r="A188" s="26" t="s">
        <v>522</v>
      </c>
      <c r="B188" s="16">
        <f>SUMIF('Team Points Summary'!H:H, 'Point Totals by Grade-Gender'!A188, 'Team Points Summary'!C:C)</f>
        <v>298</v>
      </c>
      <c r="C188" s="16" t="str">
        <f>IF(D188 = E$2, RANK(B188, B$113:B$163, 1), "")</f>
        <v/>
      </c>
      <c r="D188" s="16">
        <f>COUNTIF('Team Points Summary'!H:H, 'Point Totals by Grade-Gender'!A188)</f>
        <v>1</v>
      </c>
      <c r="E188" s="21"/>
    </row>
    <row r="189" spans="1:5" ht="15" hidden="1" x14ac:dyDescent="0.25">
      <c r="A189" s="26" t="s">
        <v>506</v>
      </c>
      <c r="B189" s="16">
        <f>SUMIF('Team Points Summary'!H:H, 'Point Totals by Grade-Gender'!A189, 'Team Points Summary'!C:C)</f>
        <v>329</v>
      </c>
      <c r="C189" s="16" t="str">
        <f>IF(D189 = E$2, RANK(B189, B$113:B$163, 1), "")</f>
        <v/>
      </c>
      <c r="D189" s="16">
        <f>COUNTIF('Team Points Summary'!H:H, 'Point Totals by Grade-Gender'!A189)</f>
        <v>1</v>
      </c>
      <c r="E189" s="21"/>
    </row>
    <row r="190" spans="1:5" ht="15" hidden="1" x14ac:dyDescent="0.25">
      <c r="A190" s="26" t="s">
        <v>498</v>
      </c>
      <c r="B190" s="16">
        <f>SUMIF('Team Points Summary'!H:H, 'Point Totals by Grade-Gender'!A190, 'Team Points Summary'!C:C)</f>
        <v>377</v>
      </c>
      <c r="C190" s="16" t="str">
        <f>IF(D190 = E$2, RANK(B190, B$113:B$163, 1), "")</f>
        <v/>
      </c>
      <c r="D190" s="16">
        <f>COUNTIF('Team Points Summary'!H:H, 'Point Totals by Grade-Gender'!A190)</f>
        <v>1</v>
      </c>
      <c r="E190" s="21"/>
    </row>
    <row r="191" spans="1:5" ht="15" hidden="1" x14ac:dyDescent="0.25">
      <c r="A191" s="26" t="s">
        <v>35</v>
      </c>
      <c r="B191" s="16">
        <f>SUMIF('Team Points Summary'!H:H, 'Point Totals by Grade-Gender'!A191, 'Team Points Summary'!C:C)</f>
        <v>382</v>
      </c>
      <c r="C191" s="16" t="str">
        <f>IF(D191 = E$2, RANK(B191, B$113:B$163, 1), "")</f>
        <v/>
      </c>
      <c r="D191" s="16">
        <f>COUNTIF('Team Points Summary'!H:H, 'Point Totals by Grade-Gender'!A191)</f>
        <v>1</v>
      </c>
      <c r="E191" s="21"/>
    </row>
    <row r="192" spans="1:5" ht="15" hidden="1" x14ac:dyDescent="0.25">
      <c r="A192" s="26" t="s">
        <v>361</v>
      </c>
      <c r="B192" s="16">
        <f>SUMIF('Team Points Summary'!H:H, 'Point Totals by Grade-Gender'!A192, 'Team Points Summary'!C:C)</f>
        <v>395</v>
      </c>
      <c r="C192" s="16" t="str">
        <f>IF(D192 = E$2, RANK(B192, B$113:B$163, 1), "")</f>
        <v/>
      </c>
      <c r="D192" s="16">
        <f>COUNTIF('Team Points Summary'!H:H, 'Point Totals by Grade-Gender'!A192)</f>
        <v>1</v>
      </c>
      <c r="E192" s="21"/>
    </row>
    <row r="193" spans="1:5" ht="15" hidden="1" x14ac:dyDescent="0.25">
      <c r="A193" s="26" t="s">
        <v>256</v>
      </c>
      <c r="B193" s="16">
        <f>SUMIF('Team Points Summary'!H:H, 'Point Totals by Grade-Gender'!A193, 'Team Points Summary'!C:C)</f>
        <v>443</v>
      </c>
      <c r="C193" s="16" t="str">
        <f>IF(D193 = E$2, RANK(B193, B$113:B$163, 1), "")</f>
        <v/>
      </c>
      <c r="D193" s="16">
        <f>COUNTIF('Team Points Summary'!H:H, 'Point Totals by Grade-Gender'!A193)</f>
        <v>1</v>
      </c>
      <c r="E193" s="21"/>
    </row>
    <row r="194" spans="1:5" ht="15" hidden="1" x14ac:dyDescent="0.25">
      <c r="A194" s="26" t="s">
        <v>488</v>
      </c>
      <c r="B194" s="16">
        <f>SUMIF('Team Points Summary'!H:H, 'Point Totals by Grade-Gender'!A194, 'Team Points Summary'!C:C)</f>
        <v>467</v>
      </c>
      <c r="C194" s="16" t="str">
        <f>IF(D194 = E$2, RANK(B194, B$113:B$163, 1), "")</f>
        <v/>
      </c>
      <c r="D194" s="16">
        <f>COUNTIF('Team Points Summary'!H:H, 'Point Totals by Grade-Gender'!A194)</f>
        <v>1</v>
      </c>
      <c r="E194" s="21"/>
    </row>
    <row r="195" spans="1:5" ht="15" hidden="1" x14ac:dyDescent="0.25">
      <c r="A195" s="26" t="s">
        <v>499</v>
      </c>
      <c r="B195" s="16">
        <f>SUMIF('Team Points Summary'!H:H, 'Point Totals by Grade-Gender'!A195, 'Team Points Summary'!C:C)</f>
        <v>481</v>
      </c>
      <c r="C195" s="16" t="str">
        <f>IF(D195 = E$2, RANK(B195, B$113:B$163, 1), "")</f>
        <v/>
      </c>
      <c r="D195" s="16">
        <f>COUNTIF('Team Points Summary'!H:H, 'Point Totals by Grade-Gender'!A195)</f>
        <v>1</v>
      </c>
      <c r="E195" s="21"/>
    </row>
    <row r="196" spans="1:5" ht="15" hidden="1" x14ac:dyDescent="0.25">
      <c r="A196" s="26" t="s">
        <v>507</v>
      </c>
      <c r="B196" s="16">
        <f>SUMIF('Team Points Summary'!H:H, 'Point Totals by Grade-Gender'!A196, 'Team Points Summary'!C:C)</f>
        <v>513</v>
      </c>
      <c r="C196" s="16" t="str">
        <f>IF(D196 = E$2, RANK(B196, B$113:B$163, 1), "")</f>
        <v/>
      </c>
      <c r="D196" s="16">
        <f>COUNTIF('Team Points Summary'!H:H, 'Point Totals by Grade-Gender'!A196)</f>
        <v>1</v>
      </c>
      <c r="E196" s="21"/>
    </row>
    <row r="197" spans="1:5" ht="15" hidden="1" x14ac:dyDescent="0.25">
      <c r="A197" s="26" t="s">
        <v>513</v>
      </c>
      <c r="B197" s="16">
        <f>SUMIF('Team Points Summary'!H:H, 'Point Totals by Grade-Gender'!A197, 'Team Points Summary'!C:C)</f>
        <v>514</v>
      </c>
      <c r="C197" s="16" t="str">
        <f>IF(D197 = E$2, RANK(B197, B$113:B$163, 1), "")</f>
        <v/>
      </c>
      <c r="D197" s="16">
        <f>COUNTIF('Team Points Summary'!H:H, 'Point Totals by Grade-Gender'!A197)</f>
        <v>1</v>
      </c>
      <c r="E197" s="21"/>
    </row>
    <row r="198" spans="1:5" ht="15" hidden="1" x14ac:dyDescent="0.25">
      <c r="A198" s="26" t="s">
        <v>512</v>
      </c>
      <c r="B198" s="16">
        <f>SUMIF('Team Points Summary'!H:H, 'Point Totals by Grade-Gender'!A198, 'Team Points Summary'!C:C)</f>
        <v>523</v>
      </c>
      <c r="C198" s="16" t="str">
        <f>IF(D198 = E$2, RANK(B198, B$113:B$163, 1), "")</f>
        <v/>
      </c>
      <c r="D198" s="16">
        <f>COUNTIF('Team Points Summary'!H:H, 'Point Totals by Grade-Gender'!A198)</f>
        <v>1</v>
      </c>
      <c r="E198" s="21"/>
    </row>
    <row r="199" spans="1:5" ht="15" hidden="1" x14ac:dyDescent="0.25">
      <c r="A199" s="26" t="s">
        <v>486</v>
      </c>
      <c r="B199" s="16">
        <f>SUMIF('Team Points Summary'!H:H, 'Point Totals by Grade-Gender'!A199, 'Team Points Summary'!C:C)</f>
        <v>529</v>
      </c>
      <c r="C199" s="16" t="str">
        <f>IF(D199 = E$2, RANK(B199, B$113:B$163, 1), "")</f>
        <v/>
      </c>
      <c r="D199" s="16">
        <f>COUNTIF('Team Points Summary'!H:H, 'Point Totals by Grade-Gender'!A199)</f>
        <v>1</v>
      </c>
      <c r="E199" s="21"/>
    </row>
    <row r="200" spans="1:5" ht="15" hidden="1" x14ac:dyDescent="0.25">
      <c r="A200" s="26" t="s">
        <v>248</v>
      </c>
      <c r="B200" s="16">
        <f>SUMIF('Team Points Summary'!H:H, 'Point Totals by Grade-Gender'!A200, 'Team Points Summary'!C:C)</f>
        <v>533</v>
      </c>
      <c r="C200" s="16" t="str">
        <f>IF(D200 = E$2, RANK(B200, B$113:B$163, 1), "")</f>
        <v/>
      </c>
      <c r="D200" s="16">
        <f>COUNTIF('Team Points Summary'!H:H, 'Point Totals by Grade-Gender'!A200)</f>
        <v>1</v>
      </c>
      <c r="E200" s="21"/>
    </row>
    <row r="201" spans="1:5" ht="15" hidden="1" x14ac:dyDescent="0.25">
      <c r="A201" s="26" t="s">
        <v>257</v>
      </c>
      <c r="B201" s="16">
        <f>SUMIF('Team Points Summary'!H:H, 'Point Totals by Grade-Gender'!A201, 'Team Points Summary'!C:C)</f>
        <v>545</v>
      </c>
      <c r="C201" s="16" t="str">
        <f>IF(D201 = E$2, RANK(B201, B$113:B$163, 1), "")</f>
        <v/>
      </c>
      <c r="D201" s="16">
        <f>COUNTIF('Team Points Summary'!H:H, 'Point Totals by Grade-Gender'!A201)</f>
        <v>1</v>
      </c>
      <c r="E201" s="21"/>
    </row>
    <row r="202" spans="1:5" ht="15" hidden="1" x14ac:dyDescent="0.25">
      <c r="A202" s="26" t="s">
        <v>479</v>
      </c>
      <c r="B202" s="16">
        <f>SUMIF('Team Points Summary'!H:H, 'Point Totals by Grade-Gender'!A202, 'Team Points Summary'!C:C)</f>
        <v>566</v>
      </c>
      <c r="C202" s="16" t="str">
        <f>IF(D202 = E$2, RANK(B202, B$113:B$163, 1), "")</f>
        <v/>
      </c>
      <c r="D202" s="16">
        <f>COUNTIF('Team Points Summary'!H:H, 'Point Totals by Grade-Gender'!A202)</f>
        <v>1</v>
      </c>
      <c r="E202" s="21"/>
    </row>
    <row r="203" spans="1:5" ht="15" hidden="1" x14ac:dyDescent="0.25">
      <c r="A203" s="26" t="s">
        <v>508</v>
      </c>
      <c r="B203" s="16">
        <f>SUMIF('Team Points Summary'!H:H, 'Point Totals by Grade-Gender'!A203, 'Team Points Summary'!C:C)</f>
        <v>581</v>
      </c>
      <c r="C203" s="16" t="str">
        <f>IF(D203 = E$2, RANK(B203, B$113:B$163, 1), "")</f>
        <v/>
      </c>
      <c r="D203" s="16">
        <f>COUNTIF('Team Points Summary'!H:H, 'Point Totals by Grade-Gender'!A203)</f>
        <v>1</v>
      </c>
      <c r="E203" s="21"/>
    </row>
    <row r="204" spans="1:5" ht="15" hidden="1" x14ac:dyDescent="0.25">
      <c r="A204" s="26" t="s">
        <v>482</v>
      </c>
      <c r="B204" s="16">
        <f>SUMIF('Team Points Summary'!H:H, 'Point Totals by Grade-Gender'!A204, 'Team Points Summary'!C:C)</f>
        <v>586</v>
      </c>
      <c r="C204" s="16" t="str">
        <f>IF(D204 = E$2, RANK(B204, B$113:B$163, 1), "")</f>
        <v/>
      </c>
      <c r="D204" s="16">
        <f>COUNTIF('Team Points Summary'!H:H, 'Point Totals by Grade-Gender'!A204)</f>
        <v>1</v>
      </c>
      <c r="E204" s="21"/>
    </row>
    <row r="205" spans="1:5" ht="15" hidden="1" x14ac:dyDescent="0.25">
      <c r="A205" s="26" t="s">
        <v>500</v>
      </c>
      <c r="B205" s="16">
        <f>SUMIF('Team Points Summary'!H:H, 'Point Totals by Grade-Gender'!A205, 'Team Points Summary'!C:C)</f>
        <v>596</v>
      </c>
      <c r="C205" s="16" t="str">
        <f>IF(D205 = E$2, RANK(B205, B$113:B$163, 1), "")</f>
        <v/>
      </c>
      <c r="D205" s="16">
        <f>COUNTIF('Team Points Summary'!H:H, 'Point Totals by Grade-Gender'!A205)</f>
        <v>1</v>
      </c>
      <c r="E205" s="21"/>
    </row>
    <row r="206" spans="1:5" ht="15" hidden="1" x14ac:dyDescent="0.25">
      <c r="A206" s="26" t="s">
        <v>496</v>
      </c>
      <c r="B206" s="16">
        <f>SUMIF('Team Points Summary'!H:H, 'Point Totals by Grade-Gender'!A206, 'Team Points Summary'!C:C)</f>
        <v>609</v>
      </c>
      <c r="C206" s="16" t="str">
        <f>IF(D206 = E$2, RANK(B206, B$113:B$163, 1), "")</f>
        <v/>
      </c>
      <c r="D206" s="16">
        <f>COUNTIF('Team Points Summary'!H:H, 'Point Totals by Grade-Gender'!A206)</f>
        <v>1</v>
      </c>
      <c r="E206" s="21"/>
    </row>
    <row r="207" spans="1:5" ht="15" hidden="1" x14ac:dyDescent="0.25">
      <c r="A207" s="26" t="s">
        <v>520</v>
      </c>
      <c r="B207" s="16">
        <f>SUMIF('Team Points Summary'!H:H, 'Point Totals by Grade-Gender'!A207, 'Team Points Summary'!C:C)</f>
        <v>611</v>
      </c>
      <c r="C207" s="16" t="str">
        <f>IF(D207 = E$2, RANK(B207, B$113:B$163, 1), "")</f>
        <v/>
      </c>
      <c r="D207" s="16">
        <f>COUNTIF('Team Points Summary'!H:H, 'Point Totals by Grade-Gender'!A207)</f>
        <v>1</v>
      </c>
      <c r="E207" s="21"/>
    </row>
    <row r="208" spans="1:5" ht="15" hidden="1" x14ac:dyDescent="0.25">
      <c r="A208" s="26" t="s">
        <v>259</v>
      </c>
      <c r="B208" s="16">
        <f>SUMIF('Team Points Summary'!H:H, 'Point Totals by Grade-Gender'!A208, 'Team Points Summary'!C:C)</f>
        <v>656</v>
      </c>
      <c r="C208" s="16" t="str">
        <f>IF(D208 = E$2, RANK(B208, B$113:B$163, 1), "")</f>
        <v/>
      </c>
      <c r="D208" s="16">
        <f>COUNTIF('Team Points Summary'!H:H, 'Point Totals by Grade-Gender'!A208)</f>
        <v>1</v>
      </c>
      <c r="E208" s="21"/>
    </row>
    <row r="209" spans="1:5" ht="15" hidden="1" x14ac:dyDescent="0.25">
      <c r="A209" s="26" t="s">
        <v>505</v>
      </c>
      <c r="B209" s="16">
        <f>SUMIF('Team Points Summary'!H:H, 'Point Totals by Grade-Gender'!A209, 'Team Points Summary'!C:C)</f>
        <v>658</v>
      </c>
      <c r="C209" s="16" t="str">
        <f>IF(D209 = E$2, RANK(B209, B$113:B$163, 1), "")</f>
        <v/>
      </c>
      <c r="D209" s="16">
        <f>COUNTIF('Team Points Summary'!H:H, 'Point Totals by Grade-Gender'!A209)</f>
        <v>1</v>
      </c>
      <c r="E209" s="21"/>
    </row>
    <row r="210" spans="1:5" ht="15" hidden="1" x14ac:dyDescent="0.25">
      <c r="A210" s="26" t="s">
        <v>509</v>
      </c>
      <c r="B210" s="16">
        <f>SUMIF('Team Points Summary'!H:H, 'Point Totals by Grade-Gender'!A210, 'Team Points Summary'!C:C)</f>
        <v>663</v>
      </c>
      <c r="C210" s="16" t="str">
        <f>IF(D210 = E$2, RANK(B210, B$113:B$163, 1), "")</f>
        <v/>
      </c>
      <c r="D210" s="16">
        <f>COUNTIF('Team Points Summary'!H:H, 'Point Totals by Grade-Gender'!A210)</f>
        <v>1</v>
      </c>
      <c r="E210" s="21"/>
    </row>
    <row r="211" spans="1:5" ht="15" hidden="1" x14ac:dyDescent="0.25">
      <c r="A211" s="26" t="s">
        <v>362</v>
      </c>
      <c r="B211" s="16">
        <f>SUMIF('Team Points Summary'!H:H, 'Point Totals by Grade-Gender'!A211, 'Team Points Summary'!C:C)</f>
        <v>671</v>
      </c>
      <c r="C211" s="16" t="str">
        <f>IF(D211 = E$2, RANK(B211, B$113:B$163, 1), "")</f>
        <v/>
      </c>
      <c r="D211" s="16">
        <f>COUNTIF('Team Points Summary'!H:H, 'Point Totals by Grade-Gender'!A211)</f>
        <v>1</v>
      </c>
      <c r="E211" s="21"/>
    </row>
    <row r="212" spans="1:5" ht="15" hidden="1" x14ac:dyDescent="0.25">
      <c r="A212" s="26" t="s">
        <v>510</v>
      </c>
      <c r="B212" s="16">
        <f>SUMIF('Team Points Summary'!H:H, 'Point Totals by Grade-Gender'!A212, 'Team Points Summary'!C:C)</f>
        <v>700</v>
      </c>
      <c r="C212" s="16" t="str">
        <f>IF(D212 = E$2, RANK(B212, B$113:B$163, 1), "")</f>
        <v/>
      </c>
      <c r="D212" s="16">
        <f>COUNTIF('Team Points Summary'!H:H, 'Point Totals by Grade-Gender'!A212)</f>
        <v>1</v>
      </c>
      <c r="E212" s="21"/>
    </row>
    <row r="213" spans="1:5" ht="15" hidden="1" x14ac:dyDescent="0.25">
      <c r="A213" s="26" t="s">
        <v>514</v>
      </c>
      <c r="B213" s="16">
        <f>SUMIF('Team Points Summary'!H:H, 'Point Totals by Grade-Gender'!A213, 'Team Points Summary'!C:C)</f>
        <v>716</v>
      </c>
      <c r="C213" s="16" t="str">
        <f>IF(D213 = E$2, RANK(B213, B$113:B$163, 1), "")</f>
        <v/>
      </c>
      <c r="D213" s="16">
        <f>COUNTIF('Team Points Summary'!H:H, 'Point Totals by Grade-Gender'!A213)</f>
        <v>1</v>
      </c>
      <c r="E213" s="21"/>
    </row>
    <row r="214" spans="1:5" ht="15" hidden="1" x14ac:dyDescent="0.25">
      <c r="A214" s="26" t="s">
        <v>249</v>
      </c>
      <c r="B214" s="16">
        <f>SUMIF('Team Points Summary'!H:H, 'Point Totals by Grade-Gender'!A214, 'Team Points Summary'!C:C)</f>
        <v>726</v>
      </c>
      <c r="C214" s="16" t="str">
        <f>IF(D214 = E$2, RANK(B214, B$113:B$163, 1), "")</f>
        <v/>
      </c>
      <c r="D214" s="16">
        <f>COUNTIF('Team Points Summary'!H:H, 'Point Totals by Grade-Gender'!A214)</f>
        <v>1</v>
      </c>
      <c r="E214" s="21"/>
    </row>
    <row r="215" spans="1:5" ht="15" hidden="1" x14ac:dyDescent="0.25">
      <c r="A215" s="26" t="s">
        <v>511</v>
      </c>
      <c r="B215" s="16">
        <f>SUMIF('Team Points Summary'!H:H, 'Point Totals by Grade-Gender'!A215, 'Team Points Summary'!C:C)</f>
        <v>736</v>
      </c>
      <c r="C215" s="16" t="str">
        <f>IF(D215 = E$2, RANK(B215, B$113:B$163, 1), "")</f>
        <v/>
      </c>
      <c r="D215" s="16">
        <f>COUNTIF('Team Points Summary'!H:H, 'Point Totals by Grade-Gender'!A215)</f>
        <v>1</v>
      </c>
      <c r="E215" s="21"/>
    </row>
    <row r="216" spans="1:5" ht="15" hidden="1" x14ac:dyDescent="0.25">
      <c r="A216" s="26" t="s">
        <v>483</v>
      </c>
      <c r="B216" s="16">
        <f>SUMIF('Team Points Summary'!H:H, 'Point Totals by Grade-Gender'!A216, 'Team Points Summary'!C:C)</f>
        <v>786</v>
      </c>
      <c r="C216" s="16" t="str">
        <f>IF(D216 = E$2, RANK(B216, B$113:B$163, 1), "")</f>
        <v/>
      </c>
      <c r="D216" s="16">
        <f>COUNTIF('Team Points Summary'!H:H, 'Point Totals by Grade-Gender'!A216)</f>
        <v>1</v>
      </c>
      <c r="E216" s="21"/>
    </row>
    <row r="217" spans="1:5" x14ac:dyDescent="0.2">
      <c r="A217" s="15" t="s">
        <v>38</v>
      </c>
      <c r="B217" s="16"/>
      <c r="C217" s="16"/>
      <c r="D217" s="16"/>
      <c r="E217" s="21"/>
    </row>
    <row r="218" spans="1:5" x14ac:dyDescent="0.2">
      <c r="A218" s="11" t="s">
        <v>27</v>
      </c>
      <c r="B218" s="21">
        <f>SUM(B113:B216)</f>
        <v>81983</v>
      </c>
      <c r="C218" s="16"/>
      <c r="D218" s="16"/>
      <c r="E218" s="21">
        <f>SUMIF('Team Points Summary'!H:H, 'Point Totals by Grade-Gender'!A218, 'Team Points Summary'!C:C)</f>
        <v>81983</v>
      </c>
    </row>
    <row r="219" spans="1:5" x14ac:dyDescent="0.2">
      <c r="A219" s="16"/>
      <c r="B219" s="16"/>
      <c r="C219" s="16"/>
      <c r="D219" s="16"/>
      <c r="E219" s="21"/>
    </row>
    <row r="220" spans="1:5" ht="15" x14ac:dyDescent="0.25">
      <c r="A220" s="28" t="s">
        <v>369</v>
      </c>
      <c r="B220" s="16">
        <f>SUMIF('Team Points Summary'!H:H, 'Point Totals by Grade-Gender'!A220, 'Team Points Summary'!C:C)</f>
        <v>80</v>
      </c>
      <c r="C220" s="16">
        <f>IF(D220 = E$2, RANK(B220, B$220:B$245, 1), "")</f>
        <v>1</v>
      </c>
      <c r="D220" s="16">
        <f>COUNTIF('Team Points Summary'!H:H, 'Point Totals by Grade-Gender'!A220)</f>
        <v>3</v>
      </c>
      <c r="E220" s="21"/>
    </row>
    <row r="221" spans="1:5" ht="15" x14ac:dyDescent="0.25">
      <c r="A221" s="28" t="s">
        <v>597</v>
      </c>
      <c r="B221" s="16">
        <f>SUMIF('Team Points Summary'!H:H, 'Point Totals by Grade-Gender'!A221, 'Team Points Summary'!C:C)</f>
        <v>102</v>
      </c>
      <c r="C221" s="16">
        <f t="shared" ref="C221:C245" si="1">IF(D221 = E$2, RANK(B221, B$220:B$245, 1), "")</f>
        <v>2</v>
      </c>
      <c r="D221" s="16">
        <f>COUNTIF('Team Points Summary'!H:H, 'Point Totals by Grade-Gender'!A221)</f>
        <v>3</v>
      </c>
      <c r="E221" s="21"/>
    </row>
    <row r="222" spans="1:5" ht="15" x14ac:dyDescent="0.25">
      <c r="A222" s="28" t="s">
        <v>138</v>
      </c>
      <c r="B222" s="16">
        <f>SUMIF('Team Points Summary'!H:H, 'Point Totals by Grade-Gender'!A222, 'Team Points Summary'!C:C)</f>
        <v>149</v>
      </c>
      <c r="C222" s="16">
        <f t="shared" si="1"/>
        <v>3</v>
      </c>
      <c r="D222" s="16">
        <f>COUNTIF('Team Points Summary'!H:H, 'Point Totals by Grade-Gender'!A222)</f>
        <v>3</v>
      </c>
      <c r="E222" s="21"/>
    </row>
    <row r="223" spans="1:5" ht="15" x14ac:dyDescent="0.25">
      <c r="A223" s="28" t="s">
        <v>593</v>
      </c>
      <c r="B223" s="16">
        <f>SUMIF('Team Points Summary'!H:H, 'Point Totals by Grade-Gender'!A223, 'Team Points Summary'!C:C)</f>
        <v>283</v>
      </c>
      <c r="C223" s="16">
        <f t="shared" si="1"/>
        <v>4</v>
      </c>
      <c r="D223" s="16">
        <f>COUNTIF('Team Points Summary'!H:H, 'Point Totals by Grade-Gender'!A223)</f>
        <v>3</v>
      </c>
      <c r="E223" s="21"/>
    </row>
    <row r="224" spans="1:5" ht="15" x14ac:dyDescent="0.25">
      <c r="A224" s="28" t="s">
        <v>188</v>
      </c>
      <c r="B224" s="16">
        <f>SUMIF('Team Points Summary'!H:H, 'Point Totals by Grade-Gender'!A224, 'Team Points Summary'!C:C)</f>
        <v>296</v>
      </c>
      <c r="C224" s="16">
        <f t="shared" si="1"/>
        <v>5</v>
      </c>
      <c r="D224" s="16">
        <f>COUNTIF('Team Points Summary'!H:H, 'Point Totals by Grade-Gender'!A224)</f>
        <v>3</v>
      </c>
      <c r="E224" s="21"/>
    </row>
    <row r="225" spans="1:5" ht="15" x14ac:dyDescent="0.25">
      <c r="A225" s="28" t="s">
        <v>82</v>
      </c>
      <c r="B225" s="16">
        <f>SUMIF('Team Points Summary'!H:H, 'Point Totals by Grade-Gender'!A225, 'Team Points Summary'!C:C)</f>
        <v>310</v>
      </c>
      <c r="C225" s="16">
        <f t="shared" si="1"/>
        <v>6</v>
      </c>
      <c r="D225" s="16">
        <f>COUNTIF('Team Points Summary'!H:H, 'Point Totals by Grade-Gender'!A225)</f>
        <v>3</v>
      </c>
      <c r="E225" s="21"/>
    </row>
    <row r="226" spans="1:5" ht="15" x14ac:dyDescent="0.25">
      <c r="A226" s="28" t="s">
        <v>16</v>
      </c>
      <c r="B226" s="16">
        <f>SUMIF('Team Points Summary'!H:H, 'Point Totals by Grade-Gender'!A226, 'Team Points Summary'!C:C)</f>
        <v>326</v>
      </c>
      <c r="C226" s="16">
        <f t="shared" si="1"/>
        <v>7</v>
      </c>
      <c r="D226" s="16">
        <f>COUNTIF('Team Points Summary'!H:H, 'Point Totals by Grade-Gender'!A226)</f>
        <v>3</v>
      </c>
      <c r="E226" s="21"/>
    </row>
    <row r="227" spans="1:5" ht="15" x14ac:dyDescent="0.25">
      <c r="A227" s="28" t="s">
        <v>15</v>
      </c>
      <c r="B227" s="16">
        <f>SUMIF('Team Points Summary'!H:H, 'Point Totals by Grade-Gender'!A227, 'Team Points Summary'!C:C)</f>
        <v>351</v>
      </c>
      <c r="C227" s="16">
        <f t="shared" si="1"/>
        <v>8</v>
      </c>
      <c r="D227" s="16">
        <f>COUNTIF('Team Points Summary'!H:H, 'Point Totals by Grade-Gender'!A227)</f>
        <v>3</v>
      </c>
      <c r="E227" s="21"/>
    </row>
    <row r="228" spans="1:5" ht="15" x14ac:dyDescent="0.25">
      <c r="A228" s="28" t="s">
        <v>17</v>
      </c>
      <c r="B228" s="16">
        <f>SUMIF('Team Points Summary'!H:H, 'Point Totals by Grade-Gender'!A228, 'Team Points Summary'!C:C)</f>
        <v>404</v>
      </c>
      <c r="C228" s="16">
        <f t="shared" si="1"/>
        <v>9</v>
      </c>
      <c r="D228" s="16">
        <f>COUNTIF('Team Points Summary'!H:H, 'Point Totals by Grade-Gender'!A228)</f>
        <v>3</v>
      </c>
      <c r="E228" s="21"/>
    </row>
    <row r="229" spans="1:5" ht="15" x14ac:dyDescent="0.25">
      <c r="A229" s="28" t="s">
        <v>370</v>
      </c>
      <c r="B229" s="16">
        <f>SUMIF('Team Points Summary'!H:H, 'Point Totals by Grade-Gender'!A229, 'Team Points Summary'!C:C)</f>
        <v>527</v>
      </c>
      <c r="C229" s="16">
        <f t="shared" si="1"/>
        <v>10</v>
      </c>
      <c r="D229" s="16">
        <f>COUNTIF('Team Points Summary'!H:H, 'Point Totals by Grade-Gender'!A229)</f>
        <v>3</v>
      </c>
      <c r="E229" s="21"/>
    </row>
    <row r="230" spans="1:5" ht="15" hidden="1" x14ac:dyDescent="0.25">
      <c r="A230" s="28" t="s">
        <v>189</v>
      </c>
      <c r="B230" s="16">
        <f>SUMIF('Team Points Summary'!H:H, 'Point Totals by Grade-Gender'!A230, 'Team Points Summary'!C:C)</f>
        <v>566</v>
      </c>
      <c r="C230" s="16">
        <f t="shared" si="1"/>
        <v>11</v>
      </c>
      <c r="D230" s="16">
        <f>COUNTIF('Team Points Summary'!H:H, 'Point Totals by Grade-Gender'!A230)</f>
        <v>3</v>
      </c>
      <c r="E230" s="21"/>
    </row>
    <row r="231" spans="1:5" ht="15" hidden="1" x14ac:dyDescent="0.25">
      <c r="A231" s="28" t="s">
        <v>108</v>
      </c>
      <c r="B231" s="16">
        <f>SUMIF('Team Points Summary'!H:H, 'Point Totals by Grade-Gender'!A231, 'Team Points Summary'!C:C)</f>
        <v>581</v>
      </c>
      <c r="C231" s="16">
        <f t="shared" si="1"/>
        <v>12</v>
      </c>
      <c r="D231" s="16">
        <f>COUNTIF('Team Points Summary'!H:H, 'Point Totals by Grade-Gender'!A231)</f>
        <v>3</v>
      </c>
      <c r="E231" s="21"/>
    </row>
    <row r="232" spans="1:5" ht="15" hidden="1" x14ac:dyDescent="0.25">
      <c r="A232" s="28" t="s">
        <v>594</v>
      </c>
      <c r="B232" s="16">
        <f>SUMIF('Team Points Summary'!H:H, 'Point Totals by Grade-Gender'!A232, 'Team Points Summary'!C:C)</f>
        <v>619</v>
      </c>
      <c r="C232" s="16">
        <f t="shared" si="1"/>
        <v>13</v>
      </c>
      <c r="D232" s="16">
        <f>COUNTIF('Team Points Summary'!H:H, 'Point Totals by Grade-Gender'!A232)</f>
        <v>3</v>
      </c>
      <c r="E232" s="21"/>
    </row>
    <row r="233" spans="1:5" ht="15" hidden="1" x14ac:dyDescent="0.25">
      <c r="A233" s="28" t="s">
        <v>692</v>
      </c>
      <c r="B233" s="16">
        <f>SUMIF('Team Points Summary'!H:H, 'Point Totals by Grade-Gender'!A233, 'Team Points Summary'!C:C)</f>
        <v>621</v>
      </c>
      <c r="C233" s="16">
        <f t="shared" si="1"/>
        <v>14</v>
      </c>
      <c r="D233" s="16">
        <f>COUNTIF('Team Points Summary'!H:H, 'Point Totals by Grade-Gender'!A233)</f>
        <v>3</v>
      </c>
      <c r="E233" s="21"/>
    </row>
    <row r="234" spans="1:5" ht="15" hidden="1" x14ac:dyDescent="0.25">
      <c r="A234" s="28" t="s">
        <v>598</v>
      </c>
      <c r="B234" s="16">
        <f>SUMIF('Team Points Summary'!H:H, 'Point Totals by Grade-Gender'!A234, 'Team Points Summary'!C:C)</f>
        <v>632</v>
      </c>
      <c r="C234" s="16">
        <f t="shared" si="1"/>
        <v>15</v>
      </c>
      <c r="D234" s="16">
        <f>COUNTIF('Team Points Summary'!H:H, 'Point Totals by Grade-Gender'!A234)</f>
        <v>3</v>
      </c>
      <c r="E234" s="21"/>
    </row>
    <row r="235" spans="1:5" ht="15" hidden="1" x14ac:dyDescent="0.25">
      <c r="A235" s="28" t="s">
        <v>191</v>
      </c>
      <c r="B235" s="16">
        <f>SUMIF('Team Points Summary'!H:H, 'Point Totals by Grade-Gender'!A235, 'Team Points Summary'!C:C)</f>
        <v>721</v>
      </c>
      <c r="C235" s="16">
        <f t="shared" si="1"/>
        <v>16</v>
      </c>
      <c r="D235" s="16">
        <f>COUNTIF('Team Points Summary'!H:H, 'Point Totals by Grade-Gender'!A235)</f>
        <v>3</v>
      </c>
      <c r="E235" s="21"/>
    </row>
    <row r="236" spans="1:5" ht="15" hidden="1" x14ac:dyDescent="0.25">
      <c r="A236" s="28" t="s">
        <v>288</v>
      </c>
      <c r="B236" s="16">
        <f>SUMIF('Team Points Summary'!H:H, 'Point Totals by Grade-Gender'!A236, 'Team Points Summary'!C:C)</f>
        <v>773</v>
      </c>
      <c r="C236" s="16">
        <f t="shared" si="1"/>
        <v>17</v>
      </c>
      <c r="D236" s="16">
        <f>COUNTIF('Team Points Summary'!H:H, 'Point Totals by Grade-Gender'!A236)</f>
        <v>3</v>
      </c>
      <c r="E236" s="21"/>
    </row>
    <row r="237" spans="1:5" ht="15" hidden="1" x14ac:dyDescent="0.25">
      <c r="A237" s="28" t="s">
        <v>290</v>
      </c>
      <c r="B237" s="16">
        <f>SUMIF('Team Points Summary'!H:H, 'Point Totals by Grade-Gender'!A237, 'Team Points Summary'!C:C)</f>
        <v>830</v>
      </c>
      <c r="C237" s="16">
        <f t="shared" si="1"/>
        <v>18</v>
      </c>
      <c r="D237" s="16">
        <f>COUNTIF('Team Points Summary'!H:H, 'Point Totals by Grade-Gender'!A237)</f>
        <v>3</v>
      </c>
      <c r="E237" s="21"/>
    </row>
    <row r="238" spans="1:5" ht="15" hidden="1" x14ac:dyDescent="0.25">
      <c r="A238" s="28" t="s">
        <v>367</v>
      </c>
      <c r="B238" s="16">
        <f>SUMIF('Team Points Summary'!H:H, 'Point Totals by Grade-Gender'!A238, 'Team Points Summary'!C:C)</f>
        <v>842</v>
      </c>
      <c r="C238" s="16">
        <f t="shared" si="1"/>
        <v>19</v>
      </c>
      <c r="D238" s="16">
        <f>COUNTIF('Team Points Summary'!H:H, 'Point Totals by Grade-Gender'!A238)</f>
        <v>3</v>
      </c>
      <c r="E238" s="21"/>
    </row>
    <row r="239" spans="1:5" ht="15" hidden="1" x14ac:dyDescent="0.25">
      <c r="A239" s="28" t="s">
        <v>293</v>
      </c>
      <c r="B239" s="16">
        <f>SUMIF('Team Points Summary'!H:H, 'Point Totals by Grade-Gender'!A239, 'Team Points Summary'!C:C)</f>
        <v>885</v>
      </c>
      <c r="C239" s="16">
        <f t="shared" si="1"/>
        <v>20</v>
      </c>
      <c r="D239" s="16">
        <f>COUNTIF('Team Points Summary'!H:H, 'Point Totals by Grade-Gender'!A239)</f>
        <v>3</v>
      </c>
      <c r="E239" s="21"/>
    </row>
    <row r="240" spans="1:5" ht="15" hidden="1" x14ac:dyDescent="0.25">
      <c r="A240" s="28" t="s">
        <v>610</v>
      </c>
      <c r="B240" s="16">
        <f>SUMIF('Team Points Summary'!H:H, 'Point Totals by Grade-Gender'!A240, 'Team Points Summary'!C:C)</f>
        <v>1212</v>
      </c>
      <c r="C240" s="16">
        <f t="shared" si="1"/>
        <v>21</v>
      </c>
      <c r="D240" s="16">
        <f>COUNTIF('Team Points Summary'!H:H, 'Point Totals by Grade-Gender'!A240)</f>
        <v>3</v>
      </c>
      <c r="E240" s="21"/>
    </row>
    <row r="241" spans="1:5" ht="15" hidden="1" x14ac:dyDescent="0.25">
      <c r="A241" s="28" t="s">
        <v>289</v>
      </c>
      <c r="B241" s="16">
        <f>SUMIF('Team Points Summary'!H:H, 'Point Totals by Grade-Gender'!A241, 'Team Points Summary'!C:C)</f>
        <v>1218</v>
      </c>
      <c r="C241" s="16">
        <f t="shared" si="1"/>
        <v>22</v>
      </c>
      <c r="D241" s="16">
        <f>COUNTIF('Team Points Summary'!H:H, 'Point Totals by Grade-Gender'!A241)</f>
        <v>3</v>
      </c>
      <c r="E241" s="21"/>
    </row>
    <row r="242" spans="1:5" ht="15" hidden="1" x14ac:dyDescent="0.25">
      <c r="A242" s="28" t="s">
        <v>617</v>
      </c>
      <c r="B242" s="16">
        <f>SUMIF('Team Points Summary'!H:H, 'Point Totals by Grade-Gender'!A242, 'Team Points Summary'!C:C)</f>
        <v>1276</v>
      </c>
      <c r="C242" s="16">
        <f t="shared" si="1"/>
        <v>23</v>
      </c>
      <c r="D242" s="16">
        <f>COUNTIF('Team Points Summary'!H:H, 'Point Totals by Grade-Gender'!A242)</f>
        <v>3</v>
      </c>
      <c r="E242" s="21"/>
    </row>
    <row r="243" spans="1:5" ht="15" hidden="1" x14ac:dyDescent="0.25">
      <c r="A243" s="28" t="s">
        <v>595</v>
      </c>
      <c r="B243" s="16">
        <f>SUMIF('Team Points Summary'!H:H, 'Point Totals by Grade-Gender'!A243, 'Team Points Summary'!C:C)</f>
        <v>1381</v>
      </c>
      <c r="C243" s="16">
        <f t="shared" si="1"/>
        <v>24</v>
      </c>
      <c r="D243" s="16">
        <f>COUNTIF('Team Points Summary'!H:H, 'Point Totals by Grade-Gender'!A243)</f>
        <v>3</v>
      </c>
      <c r="E243" s="21"/>
    </row>
    <row r="244" spans="1:5" ht="15" hidden="1" x14ac:dyDescent="0.25">
      <c r="A244" s="28" t="s">
        <v>291</v>
      </c>
      <c r="B244" s="16">
        <f>SUMIF('Team Points Summary'!H:H, 'Point Totals by Grade-Gender'!A244, 'Team Points Summary'!C:C)</f>
        <v>1469</v>
      </c>
      <c r="C244" s="16">
        <f t="shared" si="1"/>
        <v>25</v>
      </c>
      <c r="D244" s="16">
        <f>COUNTIF('Team Points Summary'!H:H, 'Point Totals by Grade-Gender'!A244)</f>
        <v>3</v>
      </c>
      <c r="E244" s="21"/>
    </row>
    <row r="245" spans="1:5" ht="15" hidden="1" x14ac:dyDescent="0.25">
      <c r="A245" s="28" t="s">
        <v>590</v>
      </c>
      <c r="B245" s="16">
        <f>SUMIF('Team Points Summary'!H:H, 'Point Totals by Grade-Gender'!A245, 'Team Points Summary'!C:C)</f>
        <v>1644</v>
      </c>
      <c r="C245" s="16">
        <f t="shared" si="1"/>
        <v>26</v>
      </c>
      <c r="D245" s="16">
        <f>COUNTIF('Team Points Summary'!H:H, 'Point Totals by Grade-Gender'!A245)</f>
        <v>3</v>
      </c>
      <c r="E245" s="21"/>
    </row>
    <row r="246" spans="1:5" ht="15" hidden="1" x14ac:dyDescent="0.25">
      <c r="A246" s="28" t="s">
        <v>621</v>
      </c>
      <c r="B246" s="16">
        <f>SUMIF('Team Points Summary'!H:H, 'Point Totals by Grade-Gender'!A246, 'Team Points Summary'!C:C)</f>
        <v>233</v>
      </c>
      <c r="C246" s="16" t="str">
        <f>IF(D246 = E$2, RANK(B246, B$220:B$256, 1), "")</f>
        <v/>
      </c>
      <c r="D246" s="16">
        <f>COUNTIF('Team Points Summary'!H:H, 'Point Totals by Grade-Gender'!A246)</f>
        <v>2</v>
      </c>
      <c r="E246" s="21"/>
    </row>
    <row r="247" spans="1:5" ht="15" hidden="1" x14ac:dyDescent="0.25">
      <c r="A247" s="28" t="s">
        <v>193</v>
      </c>
      <c r="B247" s="16">
        <f>SUMIF('Team Points Summary'!H:H, 'Point Totals by Grade-Gender'!A247, 'Team Points Summary'!C:C)</f>
        <v>297</v>
      </c>
      <c r="C247" s="16" t="str">
        <f>IF(D247 = E$2, RANK(B247, B$220:B$256, 1), "")</f>
        <v/>
      </c>
      <c r="D247" s="16">
        <f>COUNTIF('Team Points Summary'!H:H, 'Point Totals by Grade-Gender'!A247)</f>
        <v>2</v>
      </c>
      <c r="E247" s="21"/>
    </row>
    <row r="248" spans="1:5" ht="15" hidden="1" x14ac:dyDescent="0.25">
      <c r="A248" s="28" t="s">
        <v>133</v>
      </c>
      <c r="B248" s="16">
        <f>SUMIF('Team Points Summary'!H:H, 'Point Totals by Grade-Gender'!A248, 'Team Points Summary'!C:C)</f>
        <v>328</v>
      </c>
      <c r="C248" s="16" t="str">
        <f>IF(D248 = E$2, RANK(B248, B$220:B$256, 1), "")</f>
        <v/>
      </c>
      <c r="D248" s="16">
        <f>COUNTIF('Team Points Summary'!H:H, 'Point Totals by Grade-Gender'!A248)</f>
        <v>2</v>
      </c>
      <c r="E248" s="21"/>
    </row>
    <row r="249" spans="1:5" ht="15" hidden="1" x14ac:dyDescent="0.25">
      <c r="A249" s="28" t="s">
        <v>376</v>
      </c>
      <c r="B249" s="16">
        <f>SUMIF('Team Points Summary'!H:H, 'Point Totals by Grade-Gender'!A249, 'Team Points Summary'!C:C)</f>
        <v>365</v>
      </c>
      <c r="C249" s="16" t="str">
        <f>IF(D249 = E$2, RANK(B249, B$220:B$256, 1), "")</f>
        <v/>
      </c>
      <c r="D249" s="16">
        <f>COUNTIF('Team Points Summary'!H:H, 'Point Totals by Grade-Gender'!A249)</f>
        <v>2</v>
      </c>
      <c r="E249" s="21"/>
    </row>
    <row r="250" spans="1:5" ht="15" hidden="1" x14ac:dyDescent="0.25">
      <c r="A250" s="28" t="s">
        <v>620</v>
      </c>
      <c r="B250" s="16">
        <f>SUMIF('Team Points Summary'!H:H, 'Point Totals by Grade-Gender'!A250, 'Team Points Summary'!C:C)</f>
        <v>400</v>
      </c>
      <c r="C250" s="16" t="str">
        <f>IF(D250 = E$2, RANK(B250, B$220:B$256, 1), "")</f>
        <v/>
      </c>
      <c r="D250" s="16">
        <f>COUNTIF('Team Points Summary'!H:H, 'Point Totals by Grade-Gender'!A250)</f>
        <v>2</v>
      </c>
      <c r="E250" s="21"/>
    </row>
    <row r="251" spans="1:5" ht="15" hidden="1" x14ac:dyDescent="0.25">
      <c r="A251" s="28" t="s">
        <v>604</v>
      </c>
      <c r="B251" s="16">
        <f>SUMIF('Team Points Summary'!H:H, 'Point Totals by Grade-Gender'!A251, 'Team Points Summary'!C:C)</f>
        <v>435</v>
      </c>
      <c r="C251" s="16" t="str">
        <f>IF(D251 = E$2, RANK(B251, B$220:B$256, 1), "")</f>
        <v/>
      </c>
      <c r="D251" s="16">
        <f>COUNTIF('Team Points Summary'!H:H, 'Point Totals by Grade-Gender'!A251)</f>
        <v>2</v>
      </c>
      <c r="E251" s="21"/>
    </row>
    <row r="252" spans="1:5" ht="15" hidden="1" x14ac:dyDescent="0.25">
      <c r="A252" s="28" t="s">
        <v>92</v>
      </c>
      <c r="B252" s="16">
        <f>SUMIF('Team Points Summary'!H:H, 'Point Totals by Grade-Gender'!A252, 'Team Points Summary'!C:C)</f>
        <v>466</v>
      </c>
      <c r="C252" s="16" t="str">
        <f>IF(D252 = E$2, RANK(B252, B$220:B$256, 1), "")</f>
        <v/>
      </c>
      <c r="D252" s="16">
        <f>COUNTIF('Team Points Summary'!H:H, 'Point Totals by Grade-Gender'!A252)</f>
        <v>2</v>
      </c>
      <c r="E252" s="21"/>
    </row>
    <row r="253" spans="1:5" ht="15" hidden="1" x14ac:dyDescent="0.25">
      <c r="A253" s="28" t="s">
        <v>596</v>
      </c>
      <c r="B253" s="16">
        <f>SUMIF('Team Points Summary'!H:H, 'Point Totals by Grade-Gender'!A253, 'Team Points Summary'!C:C)</f>
        <v>529</v>
      </c>
      <c r="C253" s="16" t="str">
        <f>IF(D253 = E$2, RANK(B253, B$220:B$256, 1), "")</f>
        <v/>
      </c>
      <c r="D253" s="16">
        <f>COUNTIF('Team Points Summary'!H:H, 'Point Totals by Grade-Gender'!A253)</f>
        <v>2</v>
      </c>
      <c r="E253" s="21"/>
    </row>
    <row r="254" spans="1:5" ht="15" hidden="1" x14ac:dyDescent="0.25">
      <c r="A254" s="28" t="s">
        <v>295</v>
      </c>
      <c r="B254" s="16">
        <f>SUMIF('Team Points Summary'!H:H, 'Point Totals by Grade-Gender'!A254, 'Team Points Summary'!C:C)</f>
        <v>534</v>
      </c>
      <c r="C254" s="16" t="str">
        <f>IF(D254 = E$2, RANK(B254, B$220:B$256, 1), "")</f>
        <v/>
      </c>
      <c r="D254" s="16">
        <f>COUNTIF('Team Points Summary'!H:H, 'Point Totals by Grade-Gender'!A254)</f>
        <v>2</v>
      </c>
      <c r="E254" s="21"/>
    </row>
    <row r="255" spans="1:5" ht="15" hidden="1" x14ac:dyDescent="0.25">
      <c r="A255" s="28" t="s">
        <v>134</v>
      </c>
      <c r="B255" s="16">
        <f>SUMIF('Team Points Summary'!H:H, 'Point Totals by Grade-Gender'!A255, 'Team Points Summary'!C:C)</f>
        <v>542</v>
      </c>
      <c r="C255" s="16" t="str">
        <f>IF(D255 = E$2, RANK(B255, B$220:B$256, 1), "")</f>
        <v/>
      </c>
      <c r="D255" s="16">
        <f>COUNTIF('Team Points Summary'!H:H, 'Point Totals by Grade-Gender'!A255)</f>
        <v>2</v>
      </c>
      <c r="E255" s="21"/>
    </row>
    <row r="256" spans="1:5" ht="15" hidden="1" x14ac:dyDescent="0.25">
      <c r="A256" s="28" t="s">
        <v>373</v>
      </c>
      <c r="B256" s="16">
        <f>SUMIF('Team Points Summary'!H:H, 'Point Totals by Grade-Gender'!A256, 'Team Points Summary'!C:C)</f>
        <v>583</v>
      </c>
      <c r="C256" s="16" t="str">
        <f>IF(D256 = E$2, RANK(B256, B$220:B$256, 1), "")</f>
        <v/>
      </c>
      <c r="D256" s="16">
        <f>COUNTIF('Team Points Summary'!H:H, 'Point Totals by Grade-Gender'!A256)</f>
        <v>2</v>
      </c>
      <c r="E256" s="21"/>
    </row>
    <row r="257" spans="1:5" ht="15" hidden="1" x14ac:dyDescent="0.25">
      <c r="A257" s="28" t="s">
        <v>599</v>
      </c>
      <c r="B257" s="16">
        <f>SUMIF('Team Points Summary'!H:H, 'Point Totals by Grade-Gender'!A257, 'Team Points Summary'!C:C)</f>
        <v>641</v>
      </c>
      <c r="C257" s="16" t="str">
        <f>IF(D257 = E$2, RANK(B257, B$220:B$247, 1), "")</f>
        <v/>
      </c>
      <c r="D257" s="16">
        <f>COUNTIF('Team Points Summary'!H:H, 'Point Totals by Grade-Gender'!A257)</f>
        <v>2</v>
      </c>
      <c r="E257" s="21"/>
    </row>
    <row r="258" spans="1:5" ht="15" hidden="1" x14ac:dyDescent="0.25">
      <c r="A258" s="28" t="s">
        <v>194</v>
      </c>
      <c r="B258" s="16">
        <f>SUMIF('Team Points Summary'!H:H, 'Point Totals by Grade-Gender'!A258, 'Team Points Summary'!C:C)</f>
        <v>642</v>
      </c>
      <c r="C258" s="16" t="str">
        <f>IF(D258 = E$2, RANK(B258, B$220:B$247, 1), "")</f>
        <v/>
      </c>
      <c r="D258" s="16">
        <f>COUNTIF('Team Points Summary'!H:H, 'Point Totals by Grade-Gender'!A258)</f>
        <v>2</v>
      </c>
      <c r="E258" s="21"/>
    </row>
    <row r="259" spans="1:5" ht="15" hidden="1" x14ac:dyDescent="0.25">
      <c r="A259" s="28" t="s">
        <v>190</v>
      </c>
      <c r="B259" s="16">
        <f>SUMIF('Team Points Summary'!H:H, 'Point Totals by Grade-Gender'!A259, 'Team Points Summary'!C:C)</f>
        <v>681</v>
      </c>
      <c r="C259" s="16" t="str">
        <f>IF(D259 = E$2, RANK(B259, B$220:B$247, 1), "")</f>
        <v/>
      </c>
      <c r="D259" s="16">
        <f>COUNTIF('Team Points Summary'!H:H, 'Point Totals by Grade-Gender'!A259)</f>
        <v>2</v>
      </c>
      <c r="E259" s="21"/>
    </row>
    <row r="260" spans="1:5" ht="15" hidden="1" x14ac:dyDescent="0.25">
      <c r="A260" s="28" t="s">
        <v>609</v>
      </c>
      <c r="B260" s="16">
        <f>SUMIF('Team Points Summary'!H:H, 'Point Totals by Grade-Gender'!A260, 'Team Points Summary'!C:C)</f>
        <v>739</v>
      </c>
      <c r="C260" s="16" t="str">
        <f>IF(D260 = E$2, RANK(B260, B$220:B$247, 1), "")</f>
        <v/>
      </c>
      <c r="D260" s="16">
        <f>COUNTIF('Team Points Summary'!H:H, 'Point Totals by Grade-Gender'!A260)</f>
        <v>2</v>
      </c>
      <c r="E260" s="21"/>
    </row>
    <row r="261" spans="1:5" ht="15" hidden="1" x14ac:dyDescent="0.25">
      <c r="A261" s="28" t="s">
        <v>368</v>
      </c>
      <c r="B261" s="16">
        <f>SUMIF('Team Points Summary'!H:H, 'Point Totals by Grade-Gender'!A261, 'Team Points Summary'!C:C)</f>
        <v>748</v>
      </c>
      <c r="C261" s="16" t="str">
        <f>IF(D261 = E$2, RANK(B261, B$220:B$247, 1), "")</f>
        <v/>
      </c>
      <c r="D261" s="16">
        <f>COUNTIF('Team Points Summary'!H:H, 'Point Totals by Grade-Gender'!A261)</f>
        <v>2</v>
      </c>
      <c r="E261" s="21"/>
    </row>
    <row r="262" spans="1:5" ht="15" hidden="1" x14ac:dyDescent="0.25">
      <c r="A262" s="28" t="s">
        <v>602</v>
      </c>
      <c r="B262" s="16">
        <f>SUMIF('Team Points Summary'!H:H, 'Point Totals by Grade-Gender'!A262, 'Team Points Summary'!C:C)</f>
        <v>748</v>
      </c>
      <c r="C262" s="16" t="str">
        <f>IF(D262 = E$2, RANK(B262, B$220:B$247, 1), "")</f>
        <v/>
      </c>
      <c r="D262" s="16">
        <f>COUNTIF('Team Points Summary'!H:H, 'Point Totals by Grade-Gender'!A262)</f>
        <v>2</v>
      </c>
      <c r="E262" s="21"/>
    </row>
    <row r="263" spans="1:5" ht="15" hidden="1" x14ac:dyDescent="0.25">
      <c r="A263" s="28" t="s">
        <v>605</v>
      </c>
      <c r="B263" s="16">
        <f>SUMIF('Team Points Summary'!H:H, 'Point Totals by Grade-Gender'!A263, 'Team Points Summary'!C:C)</f>
        <v>765</v>
      </c>
      <c r="C263" s="16" t="str">
        <f>IF(D263 = E$2, RANK(B263, B$220:B$247, 1), "")</f>
        <v/>
      </c>
      <c r="D263" s="16">
        <f>COUNTIF('Team Points Summary'!H:H, 'Point Totals by Grade-Gender'!A263)</f>
        <v>2</v>
      </c>
      <c r="E263" s="21"/>
    </row>
    <row r="264" spans="1:5" ht="15" hidden="1" x14ac:dyDescent="0.25">
      <c r="A264" s="28" t="s">
        <v>693</v>
      </c>
      <c r="B264" s="16">
        <f>SUMIF('Team Points Summary'!H:H, 'Point Totals by Grade-Gender'!A264, 'Team Points Summary'!C:C)</f>
        <v>802</v>
      </c>
      <c r="C264" s="16" t="str">
        <f>IF(D264 = E$2, RANK(B264, B$220:B$247, 1), "")</f>
        <v/>
      </c>
      <c r="D264" s="16">
        <f>COUNTIF('Team Points Summary'!H:H, 'Point Totals by Grade-Gender'!A264)</f>
        <v>2</v>
      </c>
      <c r="E264" s="21"/>
    </row>
    <row r="265" spans="1:5" ht="15" hidden="1" x14ac:dyDescent="0.25">
      <c r="A265" s="28" t="s">
        <v>377</v>
      </c>
      <c r="B265" s="16">
        <f>SUMIF('Team Points Summary'!H:H, 'Point Totals by Grade-Gender'!A265, 'Team Points Summary'!C:C)</f>
        <v>827</v>
      </c>
      <c r="C265" s="16" t="str">
        <f>IF(D265 = E$2, RANK(B265, B$220:B$247, 1), "")</f>
        <v/>
      </c>
      <c r="D265" s="16">
        <f>COUNTIF('Team Points Summary'!H:H, 'Point Totals by Grade-Gender'!A265)</f>
        <v>2</v>
      </c>
      <c r="E265" s="21"/>
    </row>
    <row r="266" spans="1:5" ht="15" hidden="1" x14ac:dyDescent="0.25">
      <c r="A266" s="28" t="s">
        <v>622</v>
      </c>
      <c r="B266" s="16">
        <f>SUMIF('Team Points Summary'!H:H, 'Point Totals by Grade-Gender'!A266, 'Team Points Summary'!C:C)</f>
        <v>897</v>
      </c>
      <c r="C266" s="16" t="str">
        <f>IF(D266 = E$2, RANK(B266, B$220:B$247, 1), "")</f>
        <v/>
      </c>
      <c r="D266" s="16">
        <f>COUNTIF('Team Points Summary'!H:H, 'Point Totals by Grade-Gender'!A266)</f>
        <v>2</v>
      </c>
      <c r="E266" s="21"/>
    </row>
    <row r="267" spans="1:5" ht="15" hidden="1" x14ac:dyDescent="0.25">
      <c r="A267" s="28" t="s">
        <v>294</v>
      </c>
      <c r="B267" s="16">
        <f>SUMIF('Team Points Summary'!H:H, 'Point Totals by Grade-Gender'!A267, 'Team Points Summary'!C:C)</f>
        <v>923</v>
      </c>
      <c r="C267" s="16" t="str">
        <f>IF(D267 = E$2, RANK(B267, B$220:B$247, 1), "")</f>
        <v/>
      </c>
      <c r="D267" s="16">
        <f>COUNTIF('Team Points Summary'!H:H, 'Point Totals by Grade-Gender'!A267)</f>
        <v>2</v>
      </c>
      <c r="E267" s="21"/>
    </row>
    <row r="268" spans="1:5" ht="15" hidden="1" x14ac:dyDescent="0.25">
      <c r="A268" s="28" t="s">
        <v>137</v>
      </c>
      <c r="B268" s="16">
        <f>SUMIF('Team Points Summary'!H:H, 'Point Totals by Grade-Gender'!A268, 'Team Points Summary'!C:C)</f>
        <v>964</v>
      </c>
      <c r="C268" s="16" t="str">
        <f>IF(D268 = E$2, RANK(B268, B$220:B$247, 1), "")</f>
        <v/>
      </c>
      <c r="D268" s="16">
        <f>COUNTIF('Team Points Summary'!H:H, 'Point Totals by Grade-Gender'!A268)</f>
        <v>2</v>
      </c>
      <c r="E268" s="21"/>
    </row>
    <row r="269" spans="1:5" ht="15" hidden="1" x14ac:dyDescent="0.25">
      <c r="A269" s="28" t="s">
        <v>606</v>
      </c>
      <c r="B269" s="16">
        <f>SUMIF('Team Points Summary'!H:H, 'Point Totals by Grade-Gender'!A269, 'Team Points Summary'!C:C)</f>
        <v>1022</v>
      </c>
      <c r="C269" s="16" t="str">
        <f>IF(D269 = E$2, RANK(B269, B$220:B$247, 1), "")</f>
        <v/>
      </c>
      <c r="D269" s="16">
        <f>COUNTIF('Team Points Summary'!H:H, 'Point Totals by Grade-Gender'!A269)</f>
        <v>2</v>
      </c>
      <c r="E269" s="21"/>
    </row>
    <row r="270" spans="1:5" ht="15" hidden="1" x14ac:dyDescent="0.25">
      <c r="A270" s="28" t="s">
        <v>592</v>
      </c>
      <c r="B270" s="16">
        <f>SUMIF('Team Points Summary'!H:H, 'Point Totals by Grade-Gender'!A270, 'Team Points Summary'!C:C)</f>
        <v>1266</v>
      </c>
      <c r="C270" s="16" t="str">
        <f>IF(D270 = E$2, RANK(B270, B$220:B$247, 1), "")</f>
        <v/>
      </c>
      <c r="D270" s="16">
        <f>COUNTIF('Team Points Summary'!H:H, 'Point Totals by Grade-Gender'!A270)</f>
        <v>2</v>
      </c>
      <c r="E270" s="21"/>
    </row>
    <row r="271" spans="1:5" ht="15" hidden="1" x14ac:dyDescent="0.25">
      <c r="A271" s="28" t="s">
        <v>380</v>
      </c>
      <c r="B271" s="16">
        <f>SUMIF('Team Points Summary'!H:H, 'Point Totals by Grade-Gender'!A271, 'Team Points Summary'!C:C)</f>
        <v>0</v>
      </c>
      <c r="C271" s="16" t="str">
        <f>IF(D271 = E$2, RANK(B271, B$220:B$247, 1), "")</f>
        <v/>
      </c>
      <c r="D271" s="16">
        <f>COUNTIF('Team Points Summary'!H:H, 'Point Totals by Grade-Gender'!A271)</f>
        <v>1</v>
      </c>
      <c r="E271" s="21"/>
    </row>
    <row r="272" spans="1:5" ht="15" hidden="1" x14ac:dyDescent="0.25">
      <c r="A272" s="28" t="s">
        <v>601</v>
      </c>
      <c r="B272" s="16">
        <f>SUMIF('Team Points Summary'!H:H, 'Point Totals by Grade-Gender'!A272, 'Team Points Summary'!C:C)</f>
        <v>63</v>
      </c>
      <c r="C272" s="16" t="str">
        <f>IF(D272 = E$2, RANK(B272, B$220:B$247, 1), "")</f>
        <v/>
      </c>
      <c r="D272" s="16">
        <f>COUNTIF('Team Points Summary'!H:H, 'Point Totals by Grade-Gender'!A272)</f>
        <v>1</v>
      </c>
      <c r="E272" s="21"/>
    </row>
    <row r="273" spans="1:5" ht="15" hidden="1" x14ac:dyDescent="0.25">
      <c r="A273" s="28" t="s">
        <v>292</v>
      </c>
      <c r="B273" s="16">
        <f>SUMIF('Team Points Summary'!H:H, 'Point Totals by Grade-Gender'!A273, 'Team Points Summary'!C:C)</f>
        <v>138</v>
      </c>
      <c r="C273" s="16" t="str">
        <f>IF(D273 = E$2, RANK(B273, B$220:B$247, 1), "")</f>
        <v/>
      </c>
      <c r="D273" s="16">
        <f>COUNTIF('Team Points Summary'!H:H, 'Point Totals by Grade-Gender'!A273)</f>
        <v>1</v>
      </c>
      <c r="E273" s="21"/>
    </row>
    <row r="274" spans="1:5" ht="15" hidden="1" x14ac:dyDescent="0.25">
      <c r="A274" s="28" t="s">
        <v>613</v>
      </c>
      <c r="B274" s="16">
        <f>SUMIF('Team Points Summary'!H:H, 'Point Totals by Grade-Gender'!A274, 'Team Points Summary'!C:C)</f>
        <v>172</v>
      </c>
      <c r="C274" s="16" t="str">
        <f>IF(D274 = E$2, RANK(B274, B$220:B$247, 1), "")</f>
        <v/>
      </c>
      <c r="D274" s="16">
        <f>COUNTIF('Team Points Summary'!H:H, 'Point Totals by Grade-Gender'!A274)</f>
        <v>1</v>
      </c>
      <c r="E274" s="21"/>
    </row>
    <row r="275" spans="1:5" ht="15" hidden="1" x14ac:dyDescent="0.25">
      <c r="A275" s="28" t="s">
        <v>374</v>
      </c>
      <c r="B275" s="16">
        <f>SUMIF('Team Points Summary'!H:H, 'Point Totals by Grade-Gender'!A275, 'Team Points Summary'!C:C)</f>
        <v>218</v>
      </c>
      <c r="C275" s="16" t="str">
        <f>IF(D275 = E$2, RANK(B275, B$220:B$247, 1), "")</f>
        <v/>
      </c>
      <c r="D275" s="16">
        <f>COUNTIF('Team Points Summary'!H:H, 'Point Totals by Grade-Gender'!A275)</f>
        <v>1</v>
      </c>
      <c r="E275" s="21"/>
    </row>
    <row r="276" spans="1:5" ht="15" hidden="1" x14ac:dyDescent="0.25">
      <c r="A276" s="28" t="s">
        <v>600</v>
      </c>
      <c r="B276" s="16">
        <f>SUMIF('Team Points Summary'!H:H, 'Point Totals by Grade-Gender'!A276, 'Team Points Summary'!C:C)</f>
        <v>262</v>
      </c>
      <c r="C276" s="16" t="str">
        <f>IF(D276 = E$2, RANK(B276, B$220:B$247, 1), "")</f>
        <v/>
      </c>
      <c r="D276" s="16">
        <f>COUNTIF('Team Points Summary'!H:H, 'Point Totals by Grade-Gender'!A276)</f>
        <v>1</v>
      </c>
      <c r="E276" s="21"/>
    </row>
    <row r="277" spans="1:5" ht="15" hidden="1" x14ac:dyDescent="0.25">
      <c r="A277" s="28" t="s">
        <v>366</v>
      </c>
      <c r="B277" s="16">
        <f>SUMIF('Team Points Summary'!H:H, 'Point Totals by Grade-Gender'!A277, 'Team Points Summary'!C:C)</f>
        <v>268</v>
      </c>
      <c r="C277" s="16" t="str">
        <f>IF(D277 = E$2, RANK(B277, B$220:B$247, 1), "")</f>
        <v/>
      </c>
      <c r="D277" s="16">
        <f>COUNTIF('Team Points Summary'!H:H, 'Point Totals by Grade-Gender'!A277)</f>
        <v>1</v>
      </c>
      <c r="E277" s="21"/>
    </row>
    <row r="278" spans="1:5" ht="15" hidden="1" x14ac:dyDescent="0.25">
      <c r="A278" s="28" t="s">
        <v>372</v>
      </c>
      <c r="B278" s="16">
        <f>SUMIF('Team Points Summary'!H:H, 'Point Totals by Grade-Gender'!A278, 'Team Points Summary'!C:C)</f>
        <v>290</v>
      </c>
      <c r="C278" s="16" t="str">
        <f>IF(D278 = E$2, RANK(B278, B$220:B$247, 1), "")</f>
        <v/>
      </c>
      <c r="D278" s="16">
        <f>COUNTIF('Team Points Summary'!H:H, 'Point Totals by Grade-Gender'!A278)</f>
        <v>1</v>
      </c>
      <c r="E278" s="21"/>
    </row>
    <row r="279" spans="1:5" ht="15" hidden="1" x14ac:dyDescent="0.25">
      <c r="A279" s="28" t="s">
        <v>139</v>
      </c>
      <c r="B279" s="16">
        <f>SUMIF('Team Points Summary'!H:H, 'Point Totals by Grade-Gender'!A279, 'Team Points Summary'!C:C)</f>
        <v>310</v>
      </c>
      <c r="C279" s="16" t="str">
        <f>IF(D279 = E$2, RANK(B279, B$220:B$247, 1), "")</f>
        <v/>
      </c>
      <c r="D279" s="16">
        <f>COUNTIF('Team Points Summary'!H:H, 'Point Totals by Grade-Gender'!A279)</f>
        <v>1</v>
      </c>
      <c r="E279" s="21"/>
    </row>
    <row r="280" spans="1:5" ht="15" hidden="1" x14ac:dyDescent="0.25">
      <c r="A280" s="28" t="s">
        <v>607</v>
      </c>
      <c r="B280" s="16">
        <f>SUMIF('Team Points Summary'!H:H, 'Point Totals by Grade-Gender'!A280, 'Team Points Summary'!C:C)</f>
        <v>318</v>
      </c>
      <c r="C280" s="16" t="str">
        <f>IF(D280 = E$2, RANK(B280, B$220:B$247, 1), "")</f>
        <v/>
      </c>
      <c r="D280" s="16">
        <f>COUNTIF('Team Points Summary'!H:H, 'Point Totals by Grade-Gender'!A280)</f>
        <v>1</v>
      </c>
      <c r="E280" s="21"/>
    </row>
    <row r="281" spans="1:5" ht="15" hidden="1" x14ac:dyDescent="0.25">
      <c r="A281" s="28" t="s">
        <v>615</v>
      </c>
      <c r="B281" s="16">
        <f>SUMIF('Team Points Summary'!H:H, 'Point Totals by Grade-Gender'!A281, 'Team Points Summary'!C:C)</f>
        <v>322</v>
      </c>
      <c r="C281" s="16" t="str">
        <f>IF(D281 = E$2, RANK(B281, B$220:B$247, 1), "")</f>
        <v/>
      </c>
      <c r="D281" s="16">
        <f>COUNTIF('Team Points Summary'!H:H, 'Point Totals by Grade-Gender'!A281)</f>
        <v>1</v>
      </c>
      <c r="E281" s="21"/>
    </row>
    <row r="282" spans="1:5" ht="15" hidden="1" x14ac:dyDescent="0.25">
      <c r="A282" s="28" t="s">
        <v>375</v>
      </c>
      <c r="B282" s="16">
        <f>SUMIF('Team Points Summary'!H:H, 'Point Totals by Grade-Gender'!A282, 'Team Points Summary'!C:C)</f>
        <v>324</v>
      </c>
      <c r="C282" s="16" t="str">
        <f>IF(D282 = E$2, RANK(B282, B$220:B$247, 1), "")</f>
        <v/>
      </c>
      <c r="D282" s="16">
        <f>COUNTIF('Team Points Summary'!H:H, 'Point Totals by Grade-Gender'!A282)</f>
        <v>1</v>
      </c>
      <c r="E282" s="21"/>
    </row>
    <row r="283" spans="1:5" ht="15" hidden="1" x14ac:dyDescent="0.25">
      <c r="A283" s="28" t="s">
        <v>298</v>
      </c>
      <c r="B283" s="16">
        <f>SUMIF('Team Points Summary'!H:H, 'Point Totals by Grade-Gender'!A283, 'Team Points Summary'!C:C)</f>
        <v>326</v>
      </c>
      <c r="C283" s="16" t="str">
        <f t="shared" ref="C283:C302" si="2">IF(D283 = E$2, RANK(B283, B$220:B$247, 1), "")</f>
        <v/>
      </c>
      <c r="D283" s="16">
        <f>COUNTIF('Team Points Summary'!H:H, 'Point Totals by Grade-Gender'!A283)</f>
        <v>1</v>
      </c>
      <c r="E283" s="21"/>
    </row>
    <row r="284" spans="1:5" ht="15" hidden="1" x14ac:dyDescent="0.25">
      <c r="A284" s="28" t="s">
        <v>614</v>
      </c>
      <c r="B284" s="16">
        <f>SUMIF('Team Points Summary'!H:H, 'Point Totals by Grade-Gender'!A284, 'Team Points Summary'!C:C)</f>
        <v>345</v>
      </c>
      <c r="C284" s="16" t="str">
        <f t="shared" si="2"/>
        <v/>
      </c>
      <c r="D284" s="16">
        <f>COUNTIF('Team Points Summary'!H:H, 'Point Totals by Grade-Gender'!A284)</f>
        <v>1</v>
      </c>
      <c r="E284" s="21"/>
    </row>
    <row r="285" spans="1:5" ht="15" hidden="1" x14ac:dyDescent="0.25">
      <c r="A285" s="28" t="s">
        <v>135</v>
      </c>
      <c r="B285" s="16">
        <f>SUMIF('Team Points Summary'!H:H, 'Point Totals by Grade-Gender'!A285, 'Team Points Summary'!C:C)</f>
        <v>356</v>
      </c>
      <c r="C285" s="16" t="str">
        <f t="shared" si="2"/>
        <v/>
      </c>
      <c r="D285" s="16">
        <f>COUNTIF('Team Points Summary'!H:H, 'Point Totals by Grade-Gender'!A285)</f>
        <v>1</v>
      </c>
      <c r="E285" s="21"/>
    </row>
    <row r="286" spans="1:5" ht="15" hidden="1" x14ac:dyDescent="0.25">
      <c r="A286" s="28" t="s">
        <v>102</v>
      </c>
      <c r="B286" s="16">
        <f>SUMIF('Team Points Summary'!H:H, 'Point Totals by Grade-Gender'!A286, 'Team Points Summary'!C:C)</f>
        <v>358</v>
      </c>
      <c r="C286" s="16" t="str">
        <f t="shared" si="2"/>
        <v/>
      </c>
      <c r="D286" s="16">
        <f>COUNTIF('Team Points Summary'!H:H, 'Point Totals by Grade-Gender'!A286)</f>
        <v>1</v>
      </c>
      <c r="E286" s="21"/>
    </row>
    <row r="287" spans="1:5" ht="15" hidden="1" x14ac:dyDescent="0.25">
      <c r="A287" s="28" t="s">
        <v>619</v>
      </c>
      <c r="B287" s="16">
        <f>SUMIF('Team Points Summary'!H:H, 'Point Totals by Grade-Gender'!A287, 'Team Points Summary'!C:C)</f>
        <v>366</v>
      </c>
      <c r="C287" s="16" t="str">
        <f t="shared" si="2"/>
        <v/>
      </c>
      <c r="D287" s="16">
        <f>COUNTIF('Team Points Summary'!H:H, 'Point Totals by Grade-Gender'!A287)</f>
        <v>1</v>
      </c>
      <c r="E287" s="21"/>
    </row>
    <row r="288" spans="1:5" ht="15" hidden="1" x14ac:dyDescent="0.25">
      <c r="A288" s="28" t="s">
        <v>136</v>
      </c>
      <c r="B288" s="16">
        <f>SUMIF('Team Points Summary'!H:H, 'Point Totals by Grade-Gender'!A288, 'Team Points Summary'!C:C)</f>
        <v>386</v>
      </c>
      <c r="C288" s="16" t="str">
        <f t="shared" si="2"/>
        <v/>
      </c>
      <c r="D288" s="16">
        <f>COUNTIF('Team Points Summary'!H:H, 'Point Totals by Grade-Gender'!A288)</f>
        <v>1</v>
      </c>
      <c r="E288" s="21"/>
    </row>
    <row r="289" spans="1:5" ht="15" hidden="1" x14ac:dyDescent="0.25">
      <c r="A289" s="28" t="s">
        <v>299</v>
      </c>
      <c r="B289" s="16">
        <f>SUMIF('Team Points Summary'!H:H, 'Point Totals by Grade-Gender'!A289, 'Team Points Summary'!C:C)</f>
        <v>389</v>
      </c>
      <c r="C289" s="16" t="str">
        <f t="shared" si="2"/>
        <v/>
      </c>
      <c r="D289" s="16">
        <f>COUNTIF('Team Points Summary'!H:H, 'Point Totals by Grade-Gender'!A289)</f>
        <v>1</v>
      </c>
      <c r="E289" s="21"/>
    </row>
    <row r="290" spans="1:5" ht="15" hidden="1" x14ac:dyDescent="0.25">
      <c r="A290" s="28" t="s">
        <v>616</v>
      </c>
      <c r="B290" s="16">
        <f>SUMIF('Team Points Summary'!H:H, 'Point Totals by Grade-Gender'!A290, 'Team Points Summary'!C:C)</f>
        <v>398</v>
      </c>
      <c r="C290" s="16" t="str">
        <f t="shared" si="2"/>
        <v/>
      </c>
      <c r="D290" s="16">
        <f>COUNTIF('Team Points Summary'!H:H, 'Point Totals by Grade-Gender'!A290)</f>
        <v>1</v>
      </c>
      <c r="E290" s="21"/>
    </row>
    <row r="291" spans="1:5" ht="15" hidden="1" x14ac:dyDescent="0.25">
      <c r="A291" s="28" t="s">
        <v>611</v>
      </c>
      <c r="B291" s="16">
        <f>SUMIF('Team Points Summary'!H:H, 'Point Totals by Grade-Gender'!A291, 'Team Points Summary'!C:C)</f>
        <v>432</v>
      </c>
      <c r="C291" s="16" t="str">
        <f t="shared" si="2"/>
        <v/>
      </c>
      <c r="D291" s="16">
        <f>COUNTIF('Team Points Summary'!H:H, 'Point Totals by Grade-Gender'!A291)</f>
        <v>1</v>
      </c>
      <c r="E291" s="21"/>
    </row>
    <row r="292" spans="1:5" ht="15" hidden="1" x14ac:dyDescent="0.25">
      <c r="A292" s="28" t="s">
        <v>379</v>
      </c>
      <c r="B292" s="16">
        <f>SUMIF('Team Points Summary'!H:H, 'Point Totals by Grade-Gender'!A292, 'Team Points Summary'!C:C)</f>
        <v>433</v>
      </c>
      <c r="C292" s="16" t="str">
        <f t="shared" si="2"/>
        <v/>
      </c>
      <c r="D292" s="16">
        <f>COUNTIF('Team Points Summary'!H:H, 'Point Totals by Grade-Gender'!A292)</f>
        <v>1</v>
      </c>
      <c r="E292" s="21"/>
    </row>
    <row r="293" spans="1:5" ht="15" hidden="1" x14ac:dyDescent="0.25">
      <c r="A293" s="28" t="s">
        <v>591</v>
      </c>
      <c r="B293" s="16">
        <f>SUMIF('Team Points Summary'!H:H, 'Point Totals by Grade-Gender'!A293, 'Team Points Summary'!C:C)</f>
        <v>461</v>
      </c>
      <c r="C293" s="16" t="str">
        <f t="shared" si="2"/>
        <v/>
      </c>
      <c r="D293" s="16">
        <f>COUNTIF('Team Points Summary'!H:H, 'Point Totals by Grade-Gender'!A293)</f>
        <v>1</v>
      </c>
      <c r="E293" s="21"/>
    </row>
    <row r="294" spans="1:5" ht="15" hidden="1" x14ac:dyDescent="0.25">
      <c r="A294" s="28" t="s">
        <v>618</v>
      </c>
      <c r="B294" s="16">
        <f>SUMIF('Team Points Summary'!H:H, 'Point Totals by Grade-Gender'!A294, 'Team Points Summary'!C:C)</f>
        <v>464</v>
      </c>
      <c r="C294" s="16" t="str">
        <f t="shared" si="2"/>
        <v/>
      </c>
      <c r="D294" s="16">
        <f>COUNTIF('Team Points Summary'!H:H, 'Point Totals by Grade-Gender'!A294)</f>
        <v>1</v>
      </c>
      <c r="E294" s="21"/>
    </row>
    <row r="295" spans="1:5" ht="15" hidden="1" x14ac:dyDescent="0.25">
      <c r="A295" s="28" t="s">
        <v>378</v>
      </c>
      <c r="B295" s="16">
        <f>SUMIF('Team Points Summary'!H:H, 'Point Totals by Grade-Gender'!A295, 'Team Points Summary'!C:C)</f>
        <v>478</v>
      </c>
      <c r="C295" s="16" t="str">
        <f t="shared" si="2"/>
        <v/>
      </c>
      <c r="D295" s="16">
        <f>COUNTIF('Team Points Summary'!H:H, 'Point Totals by Grade-Gender'!A295)</f>
        <v>1</v>
      </c>
      <c r="E295" s="21"/>
    </row>
    <row r="296" spans="1:5" ht="15" hidden="1" x14ac:dyDescent="0.25">
      <c r="A296" s="28" t="s">
        <v>612</v>
      </c>
      <c r="B296" s="16">
        <f>SUMIF('Team Points Summary'!H:H, 'Point Totals by Grade-Gender'!A296, 'Team Points Summary'!C:C)</f>
        <v>492</v>
      </c>
      <c r="C296" s="16" t="str">
        <f t="shared" si="2"/>
        <v/>
      </c>
      <c r="D296" s="16">
        <f>COUNTIF('Team Points Summary'!H:H, 'Point Totals by Grade-Gender'!A296)</f>
        <v>1</v>
      </c>
      <c r="E296" s="21"/>
    </row>
    <row r="297" spans="1:5" ht="15" hidden="1" x14ac:dyDescent="0.25">
      <c r="A297" s="28" t="s">
        <v>296</v>
      </c>
      <c r="B297" s="16">
        <f>SUMIF('Team Points Summary'!H:H, 'Point Totals by Grade-Gender'!A297, 'Team Points Summary'!C:C)</f>
        <v>503</v>
      </c>
      <c r="C297" s="16" t="str">
        <f t="shared" si="2"/>
        <v/>
      </c>
      <c r="D297" s="16">
        <f>COUNTIF('Team Points Summary'!H:H, 'Point Totals by Grade-Gender'!A297)</f>
        <v>1</v>
      </c>
      <c r="E297" s="21"/>
    </row>
    <row r="298" spans="1:5" ht="15" hidden="1" x14ac:dyDescent="0.25">
      <c r="A298" s="28" t="s">
        <v>603</v>
      </c>
      <c r="B298" s="16">
        <f>SUMIF('Team Points Summary'!H:H, 'Point Totals by Grade-Gender'!A298, 'Team Points Summary'!C:C)</f>
        <v>517</v>
      </c>
      <c r="C298" s="16" t="str">
        <f t="shared" si="2"/>
        <v/>
      </c>
      <c r="D298" s="16">
        <f>COUNTIF('Team Points Summary'!H:H, 'Point Totals by Grade-Gender'!A298)</f>
        <v>1</v>
      </c>
      <c r="E298" s="21"/>
    </row>
    <row r="299" spans="1:5" ht="15" hidden="1" x14ac:dyDescent="0.25">
      <c r="A299" s="28" t="s">
        <v>371</v>
      </c>
      <c r="B299" s="16">
        <f>SUMIF('Team Points Summary'!H:H, 'Point Totals by Grade-Gender'!A299, 'Team Points Summary'!C:C)</f>
        <v>539</v>
      </c>
      <c r="C299" s="16" t="str">
        <f t="shared" si="2"/>
        <v/>
      </c>
      <c r="D299" s="16">
        <f>COUNTIF('Team Points Summary'!H:H, 'Point Totals by Grade-Gender'!A299)</f>
        <v>1</v>
      </c>
      <c r="E299" s="21"/>
    </row>
    <row r="300" spans="1:5" ht="15" hidden="1" x14ac:dyDescent="0.25">
      <c r="A300" s="28" t="s">
        <v>192</v>
      </c>
      <c r="B300" s="16">
        <f>SUMIF('Team Points Summary'!H:H, 'Point Totals by Grade-Gender'!A300, 'Team Points Summary'!C:C)</f>
        <v>547</v>
      </c>
      <c r="C300" s="16" t="str">
        <f t="shared" si="2"/>
        <v/>
      </c>
      <c r="D300" s="16">
        <f>COUNTIF('Team Points Summary'!H:H, 'Point Totals by Grade-Gender'!A300)</f>
        <v>1</v>
      </c>
      <c r="E300" s="21"/>
    </row>
    <row r="301" spans="1:5" ht="15" hidden="1" x14ac:dyDescent="0.25">
      <c r="A301" s="28" t="s">
        <v>297</v>
      </c>
      <c r="B301" s="16">
        <f>SUMIF('Team Points Summary'!H:H, 'Point Totals by Grade-Gender'!A301, 'Team Points Summary'!C:C)</f>
        <v>583</v>
      </c>
      <c r="C301" s="16" t="str">
        <f t="shared" si="2"/>
        <v/>
      </c>
      <c r="D301" s="16">
        <f>COUNTIF('Team Points Summary'!H:H, 'Point Totals by Grade-Gender'!A301)</f>
        <v>1</v>
      </c>
      <c r="E301" s="21"/>
    </row>
    <row r="302" spans="1:5" ht="15" hidden="1" x14ac:dyDescent="0.25">
      <c r="A302" s="28" t="s">
        <v>608</v>
      </c>
      <c r="B302" s="16">
        <f>SUMIF('Team Points Summary'!H:H, 'Point Totals by Grade-Gender'!A302, 'Team Points Summary'!C:C)</f>
        <v>610</v>
      </c>
      <c r="C302" s="16" t="str">
        <f t="shared" si="2"/>
        <v/>
      </c>
      <c r="D302" s="16">
        <f>COUNTIF('Team Points Summary'!H:H, 'Point Totals by Grade-Gender'!A302)</f>
        <v>1</v>
      </c>
      <c r="E302" s="21"/>
    </row>
    <row r="303" spans="1:5" x14ac:dyDescent="0.2">
      <c r="A303" s="15" t="s">
        <v>38</v>
      </c>
      <c r="B303" s="16"/>
      <c r="C303" s="16"/>
      <c r="D303" s="16"/>
      <c r="E303" s="21"/>
    </row>
    <row r="304" spans="1:5" x14ac:dyDescent="0.2">
      <c r="A304" s="11" t="s">
        <v>28</v>
      </c>
      <c r="B304" s="21">
        <f>SUM(B220:B302)</f>
        <v>46143</v>
      </c>
      <c r="C304" s="16"/>
      <c r="D304" s="16"/>
      <c r="E304" s="21">
        <f>SUMIF('Team Points Summary'!H:H, 'Point Totals by Grade-Gender'!A304, 'Team Points Summary'!C:C)</f>
        <v>46143</v>
      </c>
    </row>
    <row r="305" spans="1:5" x14ac:dyDescent="0.2">
      <c r="A305" s="16"/>
      <c r="B305" s="16"/>
      <c r="C305" s="16"/>
      <c r="D305" s="16"/>
      <c r="E305" s="21"/>
    </row>
    <row r="306" spans="1:5" ht="15" x14ac:dyDescent="0.25">
      <c r="A306" s="29" t="s">
        <v>101</v>
      </c>
      <c r="B306" s="16">
        <f>SUMIF('Team Points Summary'!H:H, 'Point Totals by Grade-Gender'!A306, 'Team Points Summary'!C:C)</f>
        <v>91</v>
      </c>
      <c r="C306" s="16">
        <f>IF(D306 = E$2, RANK(B306, B$306:B$330, 1), "")</f>
        <v>1</v>
      </c>
      <c r="D306" s="16">
        <f>COUNTIF('Team Points Summary'!H:H, 'Point Totals by Grade-Gender'!A306)</f>
        <v>3</v>
      </c>
      <c r="E306" s="21"/>
    </row>
    <row r="307" spans="1:5" ht="15" x14ac:dyDescent="0.25">
      <c r="A307" s="29" t="s">
        <v>95</v>
      </c>
      <c r="B307" s="16">
        <f>SUMIF('Team Points Summary'!H:H, 'Point Totals by Grade-Gender'!A307, 'Team Points Summary'!C:C)</f>
        <v>116</v>
      </c>
      <c r="C307" s="16">
        <f>IF(D307 = E$2, RANK(B307, B$306:B$330, 1), "")</f>
        <v>2</v>
      </c>
      <c r="D307" s="16">
        <f>COUNTIF('Team Points Summary'!H:H, 'Point Totals by Grade-Gender'!A307)</f>
        <v>3</v>
      </c>
      <c r="E307" s="21"/>
    </row>
    <row r="308" spans="1:5" ht="15" x14ac:dyDescent="0.25">
      <c r="A308" s="29" t="s">
        <v>14</v>
      </c>
      <c r="B308" s="16">
        <f>SUMIF('Team Points Summary'!H:H, 'Point Totals by Grade-Gender'!A308, 'Team Points Summary'!C:C)</f>
        <v>188</v>
      </c>
      <c r="C308" s="16">
        <f>IF(D308 = E$2, RANK(B308, B$306:B$330, 1), "")</f>
        <v>3</v>
      </c>
      <c r="D308" s="16">
        <f>COUNTIF('Team Points Summary'!H:H, 'Point Totals by Grade-Gender'!A308)</f>
        <v>3</v>
      </c>
      <c r="E308" s="21"/>
    </row>
    <row r="309" spans="1:5" ht="15" x14ac:dyDescent="0.25">
      <c r="A309" s="29" t="s">
        <v>39</v>
      </c>
      <c r="B309" s="16">
        <f>SUMIF('Team Points Summary'!H:H, 'Point Totals by Grade-Gender'!A309, 'Team Points Summary'!C:C)</f>
        <v>213</v>
      </c>
      <c r="C309" s="16">
        <f>IF(D309 = E$2, RANK(B309, B$306:B$330, 1), "")</f>
        <v>4</v>
      </c>
      <c r="D309" s="16">
        <f>COUNTIF('Team Points Summary'!H:H, 'Point Totals by Grade-Gender'!A309)</f>
        <v>3</v>
      </c>
      <c r="E309" s="21"/>
    </row>
    <row r="310" spans="1:5" ht="15" x14ac:dyDescent="0.25">
      <c r="A310" s="29" t="s">
        <v>285</v>
      </c>
      <c r="B310" s="16">
        <f>SUMIF('Team Points Summary'!H:H, 'Point Totals by Grade-Gender'!A310, 'Team Points Summary'!C:C)</f>
        <v>249</v>
      </c>
      <c r="C310" s="16">
        <f>IF(D310 = E$2, RANK(B310, B$306:B$330, 1), "")</f>
        <v>5</v>
      </c>
      <c r="D310" s="16">
        <f>COUNTIF('Team Points Summary'!H:H, 'Point Totals by Grade-Gender'!A310)</f>
        <v>3</v>
      </c>
      <c r="E310" s="21"/>
    </row>
    <row r="311" spans="1:5" ht="15" x14ac:dyDescent="0.25">
      <c r="A311" s="29" t="s">
        <v>382</v>
      </c>
      <c r="B311" s="16">
        <f>SUMIF('Team Points Summary'!H:H, 'Point Totals by Grade-Gender'!A311, 'Team Points Summary'!C:C)</f>
        <v>258</v>
      </c>
      <c r="C311" s="16">
        <f>IF(D311 = E$2, RANK(B311, B$306:B$330, 1), "")</f>
        <v>6</v>
      </c>
      <c r="D311" s="16">
        <f>COUNTIF('Team Points Summary'!H:H, 'Point Totals by Grade-Gender'!A311)</f>
        <v>3</v>
      </c>
      <c r="E311" s="21"/>
    </row>
    <row r="312" spans="1:5" ht="15" x14ac:dyDescent="0.25">
      <c r="A312" s="29" t="s">
        <v>279</v>
      </c>
      <c r="B312" s="16">
        <f>SUMIF('Team Points Summary'!H:H, 'Point Totals by Grade-Gender'!A312, 'Team Points Summary'!C:C)</f>
        <v>272</v>
      </c>
      <c r="C312" s="16">
        <f>IF(D312 = E$2, RANK(B312, B$306:B$330, 1), "")</f>
        <v>7</v>
      </c>
      <c r="D312" s="16">
        <f>COUNTIF('Team Points Summary'!H:H, 'Point Totals by Grade-Gender'!A312)</f>
        <v>3</v>
      </c>
      <c r="E312" s="21"/>
    </row>
    <row r="313" spans="1:5" ht="15" x14ac:dyDescent="0.25">
      <c r="A313" s="29" t="s">
        <v>132</v>
      </c>
      <c r="B313" s="16">
        <f>SUMIF('Team Points Summary'!H:H, 'Point Totals by Grade-Gender'!A313, 'Team Points Summary'!C:C)</f>
        <v>287</v>
      </c>
      <c r="C313" s="16">
        <f>IF(D313 = E$2, RANK(B313, B$306:B$330, 1), "")</f>
        <v>8</v>
      </c>
      <c r="D313" s="16">
        <f>COUNTIF('Team Points Summary'!H:H, 'Point Totals by Grade-Gender'!A313)</f>
        <v>3</v>
      </c>
      <c r="E313" s="21"/>
    </row>
    <row r="314" spans="1:5" ht="15" x14ac:dyDescent="0.25">
      <c r="A314" s="29" t="s">
        <v>283</v>
      </c>
      <c r="B314" s="16">
        <f>SUMIF('Team Points Summary'!H:H, 'Point Totals by Grade-Gender'!A314, 'Team Points Summary'!C:C)</f>
        <v>360</v>
      </c>
      <c r="C314" s="16">
        <f>IF(D314 = E$2, RANK(B314, B$306:B$330, 1), "")</f>
        <v>9</v>
      </c>
      <c r="D314" s="16">
        <f>COUNTIF('Team Points Summary'!H:H, 'Point Totals by Grade-Gender'!A314)</f>
        <v>3</v>
      </c>
      <c r="E314" s="21"/>
    </row>
    <row r="315" spans="1:5" ht="15" x14ac:dyDescent="0.25">
      <c r="A315" s="29" t="s">
        <v>185</v>
      </c>
      <c r="B315" s="16">
        <f>SUMIF('Team Points Summary'!H:H, 'Point Totals by Grade-Gender'!A315, 'Team Points Summary'!C:C)</f>
        <v>430</v>
      </c>
      <c r="C315" s="16">
        <f>IF(D315 = E$2, RANK(B315, B$306:B$330, 1), "")</f>
        <v>10</v>
      </c>
      <c r="D315" s="16">
        <f>COUNTIF('Team Points Summary'!H:H, 'Point Totals by Grade-Gender'!A315)</f>
        <v>3</v>
      </c>
      <c r="E315" s="21"/>
    </row>
    <row r="316" spans="1:5" ht="15" hidden="1" x14ac:dyDescent="0.25">
      <c r="A316" s="29" t="s">
        <v>287</v>
      </c>
      <c r="B316" s="16">
        <f>SUMIF('Team Points Summary'!H:H, 'Point Totals by Grade-Gender'!A316, 'Team Points Summary'!C:C)</f>
        <v>475</v>
      </c>
      <c r="C316" s="16">
        <f>IF(D316 = E$2, RANK(B316, B$306:B$330, 1), "")</f>
        <v>11</v>
      </c>
      <c r="D316" s="16">
        <f>COUNTIF('Team Points Summary'!H:H, 'Point Totals by Grade-Gender'!A316)</f>
        <v>3</v>
      </c>
      <c r="E316" s="21"/>
    </row>
    <row r="317" spans="1:5" ht="15" hidden="1" x14ac:dyDescent="0.25">
      <c r="A317" s="29" t="s">
        <v>694</v>
      </c>
      <c r="B317" s="16">
        <f>SUMIF('Team Points Summary'!H:H, 'Point Totals by Grade-Gender'!A317, 'Team Points Summary'!C:C)</f>
        <v>498</v>
      </c>
      <c r="C317" s="16">
        <f>IF(D317 = E$2, RANK(B317, B$306:B$330, 1), "")</f>
        <v>12</v>
      </c>
      <c r="D317" s="16">
        <f>COUNTIF('Team Points Summary'!H:H, 'Point Totals by Grade-Gender'!A317)</f>
        <v>3</v>
      </c>
      <c r="E317" s="21"/>
    </row>
    <row r="318" spans="1:5" ht="15" hidden="1" x14ac:dyDescent="0.25">
      <c r="A318" s="29" t="s">
        <v>93</v>
      </c>
      <c r="B318" s="16">
        <f>SUMIF('Team Points Summary'!H:H, 'Point Totals by Grade-Gender'!A318, 'Team Points Summary'!C:C)</f>
        <v>557</v>
      </c>
      <c r="C318" s="16">
        <f>IF(D318 = E$2, RANK(B318, B$306:B$330, 1), "")</f>
        <v>13</v>
      </c>
      <c r="D318" s="16">
        <f>COUNTIF('Team Points Summary'!H:H, 'Point Totals by Grade-Gender'!A318)</f>
        <v>3</v>
      </c>
      <c r="E318" s="21"/>
    </row>
    <row r="319" spans="1:5" ht="15" hidden="1" x14ac:dyDescent="0.25">
      <c r="A319" s="29" t="s">
        <v>280</v>
      </c>
      <c r="B319" s="16">
        <f>SUMIF('Team Points Summary'!H:H, 'Point Totals by Grade-Gender'!A319, 'Team Points Summary'!C:C)</f>
        <v>618</v>
      </c>
      <c r="C319" s="16">
        <f>IF(D319 = E$2, RANK(B319, B$306:B$330, 1), "")</f>
        <v>14</v>
      </c>
      <c r="D319" s="16">
        <f>COUNTIF('Team Points Summary'!H:H, 'Point Totals by Grade-Gender'!A319)</f>
        <v>3</v>
      </c>
      <c r="E319" s="21"/>
    </row>
    <row r="320" spans="1:5" ht="15" hidden="1" x14ac:dyDescent="0.25">
      <c r="A320" s="29" t="s">
        <v>36</v>
      </c>
      <c r="B320" s="16">
        <f>SUMIF('Team Points Summary'!H:H, 'Point Totals by Grade-Gender'!A320, 'Team Points Summary'!C:C)</f>
        <v>723</v>
      </c>
      <c r="C320" s="16">
        <f>IF(D320 = E$2, RANK(B320, B$306:B$330, 1), "")</f>
        <v>15</v>
      </c>
      <c r="D320" s="16">
        <f>COUNTIF('Team Points Summary'!H:H, 'Point Totals by Grade-Gender'!A320)</f>
        <v>3</v>
      </c>
      <c r="E320" s="21"/>
    </row>
    <row r="321" spans="1:5" ht="15" hidden="1" x14ac:dyDescent="0.25">
      <c r="A321" s="29" t="s">
        <v>385</v>
      </c>
      <c r="B321" s="16">
        <f>SUMIF('Team Points Summary'!H:H, 'Point Totals by Grade-Gender'!A321, 'Team Points Summary'!C:C)</f>
        <v>787</v>
      </c>
      <c r="C321" s="16">
        <f>IF(D321 = E$2, RANK(B321, B$306:B$330, 1), "")</f>
        <v>16</v>
      </c>
      <c r="D321" s="16">
        <f>COUNTIF('Team Points Summary'!H:H, 'Point Totals by Grade-Gender'!A321)</f>
        <v>3</v>
      </c>
      <c r="E321" s="21"/>
    </row>
    <row r="322" spans="1:5" ht="15" hidden="1" x14ac:dyDescent="0.25">
      <c r="A322" s="29" t="s">
        <v>386</v>
      </c>
      <c r="B322" s="16">
        <f>SUMIF('Team Points Summary'!H:H, 'Point Totals by Grade-Gender'!A322, 'Team Points Summary'!C:C)</f>
        <v>918</v>
      </c>
      <c r="C322" s="16">
        <f>IF(D322 = E$2, RANK(B322, B$306:B$330, 1), "")</f>
        <v>17</v>
      </c>
      <c r="D322" s="16">
        <f>COUNTIF('Team Points Summary'!H:H, 'Point Totals by Grade-Gender'!A322)</f>
        <v>3</v>
      </c>
      <c r="E322" s="21"/>
    </row>
    <row r="323" spans="1:5" ht="15" hidden="1" x14ac:dyDescent="0.25">
      <c r="A323" s="29" t="s">
        <v>569</v>
      </c>
      <c r="B323" s="16">
        <f>SUMIF('Team Points Summary'!H:H, 'Point Totals by Grade-Gender'!A323, 'Team Points Summary'!C:C)</f>
        <v>962</v>
      </c>
      <c r="C323" s="16">
        <f>IF(D323 = E$2, RANK(B323, B$306:B$330, 1), "")</f>
        <v>18</v>
      </c>
      <c r="D323" s="16">
        <f>COUNTIF('Team Points Summary'!H:H, 'Point Totals by Grade-Gender'!A323)</f>
        <v>3</v>
      </c>
      <c r="E323" s="21"/>
    </row>
    <row r="324" spans="1:5" ht="15" hidden="1" x14ac:dyDescent="0.25">
      <c r="A324" s="29" t="s">
        <v>565</v>
      </c>
      <c r="B324" s="16">
        <f>SUMIF('Team Points Summary'!H:H, 'Point Totals by Grade-Gender'!A324, 'Team Points Summary'!C:C)</f>
        <v>996</v>
      </c>
      <c r="C324" s="16">
        <f>IF(D324 = E$2, RANK(B324, B$306:B$330, 1), "")</f>
        <v>19</v>
      </c>
      <c r="D324" s="16">
        <f>COUNTIF('Team Points Summary'!H:H, 'Point Totals by Grade-Gender'!A324)</f>
        <v>3</v>
      </c>
      <c r="E324" s="21"/>
    </row>
    <row r="325" spans="1:5" ht="15" hidden="1" x14ac:dyDescent="0.25">
      <c r="A325" s="29" t="s">
        <v>695</v>
      </c>
      <c r="B325" s="16">
        <f>SUMIF('Team Points Summary'!H:H, 'Point Totals by Grade-Gender'!A325, 'Team Points Summary'!C:C)</f>
        <v>1058</v>
      </c>
      <c r="C325" s="16">
        <f>IF(D325 = E$2, RANK(B325, B$306:B$330, 1), "")</f>
        <v>20</v>
      </c>
      <c r="D325" s="16">
        <f>COUNTIF('Team Points Summary'!H:H, 'Point Totals by Grade-Gender'!A325)</f>
        <v>3</v>
      </c>
      <c r="E325" s="21"/>
    </row>
    <row r="326" spans="1:5" ht="15" hidden="1" x14ac:dyDescent="0.25">
      <c r="A326" s="29" t="s">
        <v>384</v>
      </c>
      <c r="B326" s="16">
        <f>SUMIF('Team Points Summary'!H:H, 'Point Totals by Grade-Gender'!A326, 'Team Points Summary'!C:C)</f>
        <v>1082</v>
      </c>
      <c r="C326" s="16">
        <f>IF(D326 = E$2, RANK(B326, B$306:B$330, 1), "")</f>
        <v>21</v>
      </c>
      <c r="D326" s="16">
        <f>COUNTIF('Team Points Summary'!H:H, 'Point Totals by Grade-Gender'!A326)</f>
        <v>3</v>
      </c>
      <c r="E326" s="21"/>
    </row>
    <row r="327" spans="1:5" ht="15" hidden="1" x14ac:dyDescent="0.25">
      <c r="A327" s="29" t="s">
        <v>566</v>
      </c>
      <c r="B327" s="16">
        <f>SUMIF('Team Points Summary'!H:H, 'Point Totals by Grade-Gender'!A327, 'Team Points Summary'!C:C)</f>
        <v>1182</v>
      </c>
      <c r="C327" s="16">
        <f>IF(D327 = E$2, RANK(B327, B$306:B$330, 1), "")</f>
        <v>22</v>
      </c>
      <c r="D327" s="16">
        <f>COUNTIF('Team Points Summary'!H:H, 'Point Totals by Grade-Gender'!A327)</f>
        <v>3</v>
      </c>
      <c r="E327" s="21"/>
    </row>
    <row r="328" spans="1:5" ht="15" hidden="1" x14ac:dyDescent="0.25">
      <c r="A328" s="29" t="s">
        <v>567</v>
      </c>
      <c r="B328" s="16">
        <f>SUMIF('Team Points Summary'!H:H, 'Point Totals by Grade-Gender'!A328, 'Team Points Summary'!C:C)</f>
        <v>1337</v>
      </c>
      <c r="C328" s="16">
        <f>IF(D328 = E$2, RANK(B328, B$306:B$330, 1), "")</f>
        <v>23</v>
      </c>
      <c r="D328" s="16">
        <f>COUNTIF('Team Points Summary'!H:H, 'Point Totals by Grade-Gender'!A328)</f>
        <v>3</v>
      </c>
      <c r="E328" s="21"/>
    </row>
    <row r="329" spans="1:5" ht="15" hidden="1" x14ac:dyDescent="0.25">
      <c r="A329" s="29" t="s">
        <v>574</v>
      </c>
      <c r="B329" s="16">
        <f>SUMIF('Team Points Summary'!H:H, 'Point Totals by Grade-Gender'!A329, 'Team Points Summary'!C:C)</f>
        <v>1416</v>
      </c>
      <c r="C329" s="16">
        <f>IF(D329 = E$2, RANK(B329, B$306:B$330, 1), "")</f>
        <v>24</v>
      </c>
      <c r="D329" s="16">
        <f>COUNTIF('Team Points Summary'!H:H, 'Point Totals by Grade-Gender'!A329)</f>
        <v>3</v>
      </c>
      <c r="E329" s="21"/>
    </row>
    <row r="330" spans="1:5" ht="15" hidden="1" x14ac:dyDescent="0.25">
      <c r="A330" s="29" t="s">
        <v>568</v>
      </c>
      <c r="B330" s="16">
        <f>SUMIF('Team Points Summary'!H:H, 'Point Totals by Grade-Gender'!A330, 'Team Points Summary'!C:C)</f>
        <v>1514</v>
      </c>
      <c r="C330" s="16">
        <f>IF(D330 = E$2, RANK(B330, B$306:B$330, 1), "")</f>
        <v>25</v>
      </c>
      <c r="D330" s="16">
        <f>COUNTIF('Team Points Summary'!H:H, 'Point Totals by Grade-Gender'!A330)</f>
        <v>3</v>
      </c>
      <c r="E330" s="21"/>
    </row>
    <row r="331" spans="1:5" ht="15" hidden="1" x14ac:dyDescent="0.25">
      <c r="A331" s="29" t="s">
        <v>571</v>
      </c>
      <c r="B331" s="16">
        <f>SUMIF('Team Points Summary'!H:H, 'Point Totals by Grade-Gender'!A331, 'Team Points Summary'!C:C)</f>
        <v>155</v>
      </c>
      <c r="C331" s="16" t="str">
        <f>IF(D331 = E$2, RANK(B331, B$306:B$338, 1), "")</f>
        <v/>
      </c>
      <c r="D331" s="16">
        <f>COUNTIF('Team Points Summary'!H:H, 'Point Totals by Grade-Gender'!A331)</f>
        <v>2</v>
      </c>
      <c r="E331" s="21"/>
    </row>
    <row r="332" spans="1:5" ht="15" hidden="1" x14ac:dyDescent="0.25">
      <c r="A332" s="29" t="s">
        <v>585</v>
      </c>
      <c r="B332" s="16">
        <f>SUMIF('Team Points Summary'!H:H, 'Point Totals by Grade-Gender'!A332, 'Team Points Summary'!C:C)</f>
        <v>181</v>
      </c>
      <c r="C332" s="16" t="str">
        <f>IF(D332 = E$2, RANK(B332, B$306:B$338, 1), "")</f>
        <v/>
      </c>
      <c r="D332" s="16">
        <f>COUNTIF('Team Points Summary'!H:H, 'Point Totals by Grade-Gender'!A332)</f>
        <v>2</v>
      </c>
      <c r="E332" s="21"/>
    </row>
    <row r="333" spans="1:5" ht="15" hidden="1" x14ac:dyDescent="0.25">
      <c r="A333" s="29" t="s">
        <v>281</v>
      </c>
      <c r="B333" s="16">
        <f>SUMIF('Team Points Summary'!H:H, 'Point Totals by Grade-Gender'!A333, 'Team Points Summary'!C:C)</f>
        <v>226</v>
      </c>
      <c r="C333" s="16" t="str">
        <f>IF(D333 = E$2, RANK(B333, B$306:B$338, 1), "")</f>
        <v/>
      </c>
      <c r="D333" s="16">
        <f>COUNTIF('Team Points Summary'!H:H, 'Point Totals by Grade-Gender'!A333)</f>
        <v>2</v>
      </c>
      <c r="E333" s="21"/>
    </row>
    <row r="334" spans="1:5" ht="15" hidden="1" x14ac:dyDescent="0.25">
      <c r="A334" s="29" t="s">
        <v>572</v>
      </c>
      <c r="B334" s="16">
        <f>SUMIF('Team Points Summary'!H:H, 'Point Totals by Grade-Gender'!A334, 'Team Points Summary'!C:C)</f>
        <v>304</v>
      </c>
      <c r="C334" s="16" t="str">
        <f>IF(D334 = E$2, RANK(B334, B$306:B$338, 1), "")</f>
        <v/>
      </c>
      <c r="D334" s="16">
        <f>COUNTIF('Team Points Summary'!H:H, 'Point Totals by Grade-Gender'!A334)</f>
        <v>2</v>
      </c>
      <c r="E334" s="21"/>
    </row>
    <row r="335" spans="1:5" ht="15" hidden="1" x14ac:dyDescent="0.25">
      <c r="A335" s="29" t="s">
        <v>100</v>
      </c>
      <c r="B335" s="16">
        <f>SUMIF('Team Points Summary'!H:H, 'Point Totals by Grade-Gender'!A335, 'Team Points Summary'!C:C)</f>
        <v>341</v>
      </c>
      <c r="C335" s="16" t="str">
        <f>IF(D335 = E$2, RANK(B335, B$306:B$338, 1), "")</f>
        <v/>
      </c>
      <c r="D335" s="16">
        <f>COUNTIF('Team Points Summary'!H:H, 'Point Totals by Grade-Gender'!A335)</f>
        <v>2</v>
      </c>
      <c r="E335" s="21"/>
    </row>
    <row r="336" spans="1:5" ht="15" hidden="1" x14ac:dyDescent="0.25">
      <c r="A336" s="29" t="s">
        <v>576</v>
      </c>
      <c r="B336" s="16">
        <f>SUMIF('Team Points Summary'!H:H, 'Point Totals by Grade-Gender'!A336, 'Team Points Summary'!C:C)</f>
        <v>391</v>
      </c>
      <c r="C336" s="16" t="str">
        <f>IF(D336 = E$2, RANK(B336, B$306:B$338, 1), "")</f>
        <v/>
      </c>
      <c r="D336" s="16">
        <f>COUNTIF('Team Points Summary'!H:H, 'Point Totals by Grade-Gender'!A336)</f>
        <v>2</v>
      </c>
      <c r="E336" s="21"/>
    </row>
    <row r="337" spans="1:5" ht="15" hidden="1" x14ac:dyDescent="0.25">
      <c r="A337" s="29" t="s">
        <v>184</v>
      </c>
      <c r="B337" s="16">
        <f>SUMIF('Team Points Summary'!H:H, 'Point Totals by Grade-Gender'!A337, 'Team Points Summary'!C:C)</f>
        <v>410</v>
      </c>
      <c r="C337" s="16" t="str">
        <f>IF(D337 = E$2, RANK(B337, B$306:B$338, 1), "")</f>
        <v/>
      </c>
      <c r="D337" s="16">
        <f>COUNTIF('Team Points Summary'!H:H, 'Point Totals by Grade-Gender'!A337)</f>
        <v>2</v>
      </c>
      <c r="E337" s="21"/>
    </row>
    <row r="338" spans="1:5" ht="15" hidden="1" x14ac:dyDescent="0.25">
      <c r="A338" s="29" t="s">
        <v>109</v>
      </c>
      <c r="B338" s="16">
        <f>SUMIF('Team Points Summary'!H:H, 'Point Totals by Grade-Gender'!A338, 'Team Points Summary'!C:C)</f>
        <v>438</v>
      </c>
      <c r="C338" s="16" t="str">
        <f>IF(D338 = E$2, RANK(B338, B$306:B$338, 1), "")</f>
        <v/>
      </c>
      <c r="D338" s="16">
        <f>COUNTIF('Team Points Summary'!H:H, 'Point Totals by Grade-Gender'!A338)</f>
        <v>2</v>
      </c>
      <c r="E338" s="21"/>
    </row>
    <row r="339" spans="1:5" ht="15" hidden="1" x14ac:dyDescent="0.25">
      <c r="A339" s="29" t="s">
        <v>40</v>
      </c>
      <c r="B339" s="16">
        <f>SUMIF('Team Points Summary'!H:H, 'Point Totals by Grade-Gender'!A339, 'Team Points Summary'!C:C)</f>
        <v>449</v>
      </c>
      <c r="C339" s="16" t="str">
        <f>IF(D339 = E$2, RANK(B339, B$306:B$338, 1), "")</f>
        <v/>
      </c>
      <c r="D339" s="16">
        <f>COUNTIF('Team Points Summary'!H:H, 'Point Totals by Grade-Gender'!A339)</f>
        <v>2</v>
      </c>
      <c r="E339" s="21"/>
    </row>
    <row r="340" spans="1:5" ht="15" hidden="1" x14ac:dyDescent="0.25">
      <c r="A340" s="29" t="s">
        <v>383</v>
      </c>
      <c r="B340" s="16">
        <f>SUMIF('Team Points Summary'!H:H, 'Point Totals by Grade-Gender'!A340, 'Team Points Summary'!C:C)</f>
        <v>536</v>
      </c>
      <c r="C340" s="16" t="str">
        <f>IF(D340 = E$2, RANK(B340, B$306:B$338, 1), "")</f>
        <v/>
      </c>
      <c r="D340" s="16">
        <f>COUNTIF('Team Points Summary'!H:H, 'Point Totals by Grade-Gender'!A340)</f>
        <v>2</v>
      </c>
      <c r="E340" s="21"/>
    </row>
    <row r="341" spans="1:5" ht="15" hidden="1" x14ac:dyDescent="0.25">
      <c r="A341" s="29" t="s">
        <v>90</v>
      </c>
      <c r="B341" s="16">
        <f>SUMIF('Team Points Summary'!H:H, 'Point Totals by Grade-Gender'!A341, 'Team Points Summary'!C:C)</f>
        <v>545</v>
      </c>
      <c r="C341" s="16" t="str">
        <f>IF(D341 = E$2, RANK(B341, B$306:B$338, 1), "")</f>
        <v/>
      </c>
      <c r="D341" s="16">
        <f>COUNTIF('Team Points Summary'!H:H, 'Point Totals by Grade-Gender'!A341)</f>
        <v>2</v>
      </c>
      <c r="E341" s="21"/>
    </row>
    <row r="342" spans="1:5" ht="15" hidden="1" x14ac:dyDescent="0.25">
      <c r="A342" s="29" t="s">
        <v>583</v>
      </c>
      <c r="B342" s="16">
        <f>SUMIF('Team Points Summary'!H:H, 'Point Totals by Grade-Gender'!A342, 'Team Points Summary'!C:C)</f>
        <v>641</v>
      </c>
      <c r="C342" s="16" t="str">
        <f>IF(D342 = E$2, RANK(B342, B$306:B$338, 1), "")</f>
        <v/>
      </c>
      <c r="D342" s="16">
        <f>COUNTIF('Team Points Summary'!H:H, 'Point Totals by Grade-Gender'!A342)</f>
        <v>2</v>
      </c>
      <c r="E342" s="21"/>
    </row>
    <row r="343" spans="1:5" ht="15" hidden="1" x14ac:dyDescent="0.25">
      <c r="A343" s="29" t="s">
        <v>284</v>
      </c>
      <c r="B343" s="16">
        <f>SUMIF('Team Points Summary'!H:H, 'Point Totals by Grade-Gender'!A343, 'Team Points Summary'!C:C)</f>
        <v>701</v>
      </c>
      <c r="C343" s="16" t="str">
        <f>IF(D343 = E$2, RANK(B343, B$306:B$338, 1), "")</f>
        <v/>
      </c>
      <c r="D343" s="16">
        <f>COUNTIF('Team Points Summary'!H:H, 'Point Totals by Grade-Gender'!A343)</f>
        <v>2</v>
      </c>
      <c r="E343" s="21"/>
    </row>
    <row r="344" spans="1:5" ht="15" hidden="1" x14ac:dyDescent="0.25">
      <c r="A344" s="29" t="s">
        <v>696</v>
      </c>
      <c r="B344" s="16">
        <f>SUMIF('Team Points Summary'!H:H, 'Point Totals by Grade-Gender'!A344, 'Team Points Summary'!C:C)</f>
        <v>779</v>
      </c>
      <c r="C344" s="16" t="str">
        <f>IF(D344 = E$2, RANK(B344, B$306:B$338, 1), "")</f>
        <v/>
      </c>
      <c r="D344" s="16">
        <f>COUNTIF('Team Points Summary'!H:H, 'Point Totals by Grade-Gender'!A344)</f>
        <v>2</v>
      </c>
      <c r="E344" s="21"/>
    </row>
    <row r="345" spans="1:5" ht="15" hidden="1" x14ac:dyDescent="0.25">
      <c r="A345" s="29" t="s">
        <v>577</v>
      </c>
      <c r="B345" s="16">
        <f>SUMIF('Team Points Summary'!H:H, 'Point Totals by Grade-Gender'!A345, 'Team Points Summary'!C:C)</f>
        <v>838</v>
      </c>
      <c r="C345" s="16" t="str">
        <f>IF(D345 = E$2, RANK(B345, B$306:B$338, 1), "")</f>
        <v/>
      </c>
      <c r="D345" s="16">
        <f>COUNTIF('Team Points Summary'!H:H, 'Point Totals by Grade-Gender'!A345)</f>
        <v>2</v>
      </c>
      <c r="E345" s="21"/>
    </row>
    <row r="346" spans="1:5" ht="15" hidden="1" x14ac:dyDescent="0.25">
      <c r="A346" s="29" t="s">
        <v>580</v>
      </c>
      <c r="B346" s="16">
        <f>SUMIF('Team Points Summary'!H:H, 'Point Totals by Grade-Gender'!A346, 'Team Points Summary'!C:C)</f>
        <v>889</v>
      </c>
      <c r="C346" s="16" t="str">
        <f>IF(D346 = E$2, RANK(B346, B$306:B$338, 1), "")</f>
        <v/>
      </c>
      <c r="D346" s="16">
        <f>COUNTIF('Team Points Summary'!H:H, 'Point Totals by Grade-Gender'!A346)</f>
        <v>2</v>
      </c>
      <c r="E346" s="21"/>
    </row>
    <row r="347" spans="1:5" ht="15" hidden="1" x14ac:dyDescent="0.25">
      <c r="A347" s="29" t="s">
        <v>186</v>
      </c>
      <c r="B347" s="16">
        <f>SUMIF('Team Points Summary'!H:H, 'Point Totals by Grade-Gender'!A347, 'Team Points Summary'!C:C)</f>
        <v>911</v>
      </c>
      <c r="C347" s="16" t="str">
        <f>IF(D347 = E$2, RANK(B347, B$306:B$338, 1), "")</f>
        <v/>
      </c>
      <c r="D347" s="16">
        <f>COUNTIF('Team Points Summary'!H:H, 'Point Totals by Grade-Gender'!A347)</f>
        <v>2</v>
      </c>
      <c r="E347" s="21"/>
    </row>
    <row r="348" spans="1:5" ht="15" hidden="1" x14ac:dyDescent="0.25">
      <c r="A348" s="29" t="s">
        <v>180</v>
      </c>
      <c r="B348" s="16">
        <f>SUMIF('Team Points Summary'!H:H, 'Point Totals by Grade-Gender'!A348, 'Team Points Summary'!C:C)</f>
        <v>918</v>
      </c>
      <c r="C348" s="16" t="str">
        <f>IF(D348 = E$2, RANK(B348, B$306:B$338, 1), "")</f>
        <v/>
      </c>
      <c r="D348" s="16">
        <f>COUNTIF('Team Points Summary'!H:H, 'Point Totals by Grade-Gender'!A348)</f>
        <v>2</v>
      </c>
      <c r="E348" s="21"/>
    </row>
    <row r="349" spans="1:5" ht="15" hidden="1" x14ac:dyDescent="0.25">
      <c r="A349" s="29" t="s">
        <v>389</v>
      </c>
      <c r="B349" s="16">
        <f>SUMIF('Team Points Summary'!H:H, 'Point Totals by Grade-Gender'!A349, 'Team Points Summary'!C:C)</f>
        <v>926</v>
      </c>
      <c r="C349" s="16" t="str">
        <f>IF(D349 = E$2, RANK(B349, B$306:B$338, 1), "")</f>
        <v/>
      </c>
      <c r="D349" s="16">
        <f>COUNTIF('Team Points Summary'!H:H, 'Point Totals by Grade-Gender'!A349)</f>
        <v>2</v>
      </c>
      <c r="E349" s="21"/>
    </row>
    <row r="350" spans="1:5" ht="15" hidden="1" x14ac:dyDescent="0.25">
      <c r="A350" s="29" t="s">
        <v>183</v>
      </c>
      <c r="B350" s="16">
        <f>SUMIF('Team Points Summary'!H:H, 'Point Totals by Grade-Gender'!A350, 'Team Points Summary'!C:C)</f>
        <v>124</v>
      </c>
      <c r="C350" s="16" t="str">
        <f>IF(D350 = E$2, RANK(B350, B$306:B$338, 1), "")</f>
        <v/>
      </c>
      <c r="D350" s="16">
        <f>COUNTIF('Team Points Summary'!H:H, 'Point Totals by Grade-Gender'!A350)</f>
        <v>1</v>
      </c>
      <c r="E350" s="21"/>
    </row>
    <row r="351" spans="1:5" ht="15" hidden="1" x14ac:dyDescent="0.25">
      <c r="A351" s="29" t="s">
        <v>381</v>
      </c>
      <c r="B351" s="16">
        <f>SUMIF('Team Points Summary'!H:H, 'Point Totals by Grade-Gender'!A351, 'Team Points Summary'!C:C)</f>
        <v>210</v>
      </c>
      <c r="C351" s="16" t="str">
        <f>IF(D351 = E$2, RANK(B351, B$306:B$338, 1), "")</f>
        <v/>
      </c>
      <c r="D351" s="16">
        <f>COUNTIF('Team Points Summary'!H:H, 'Point Totals by Grade-Gender'!A351)</f>
        <v>1</v>
      </c>
      <c r="E351" s="21"/>
    </row>
    <row r="352" spans="1:5" ht="15" hidden="1" x14ac:dyDescent="0.25">
      <c r="A352" s="29" t="s">
        <v>387</v>
      </c>
      <c r="B352" s="16">
        <f>SUMIF('Team Points Summary'!H:H, 'Point Totals by Grade-Gender'!A352, 'Team Points Summary'!C:C)</f>
        <v>224</v>
      </c>
      <c r="C352" s="16" t="str">
        <f>IF(D352 = E$2, RANK(B352, B$306:B$338, 1), "")</f>
        <v/>
      </c>
      <c r="D352" s="16">
        <f>COUNTIF('Team Points Summary'!H:H, 'Point Totals by Grade-Gender'!A352)</f>
        <v>1</v>
      </c>
      <c r="E352" s="21"/>
    </row>
    <row r="353" spans="1:5" ht="15" hidden="1" x14ac:dyDescent="0.25">
      <c r="A353" s="29" t="s">
        <v>575</v>
      </c>
      <c r="B353" s="16">
        <f>SUMIF('Team Points Summary'!H:H, 'Point Totals by Grade-Gender'!A353, 'Team Points Summary'!C:C)</f>
        <v>230</v>
      </c>
      <c r="C353" s="16" t="str">
        <f>IF(D353 = E$2, RANK(B353, B$306:B$338, 1), "")</f>
        <v/>
      </c>
      <c r="D353" s="16">
        <f>COUNTIF('Team Points Summary'!H:H, 'Point Totals by Grade-Gender'!A353)</f>
        <v>1</v>
      </c>
      <c r="E353" s="21"/>
    </row>
    <row r="354" spans="1:5" ht="15" hidden="1" x14ac:dyDescent="0.25">
      <c r="A354" s="29" t="s">
        <v>182</v>
      </c>
      <c r="B354" s="16">
        <f>SUMIF('Team Points Summary'!H:H, 'Point Totals by Grade-Gender'!A354, 'Team Points Summary'!C:C)</f>
        <v>254</v>
      </c>
      <c r="C354" s="16" t="str">
        <f>IF(D354 = E$2, RANK(B354, B$306:B$338, 1), "")</f>
        <v/>
      </c>
      <c r="D354" s="16">
        <f>COUNTIF('Team Points Summary'!H:H, 'Point Totals by Grade-Gender'!A354)</f>
        <v>1</v>
      </c>
      <c r="E354" s="21"/>
    </row>
    <row r="355" spans="1:5" ht="15" hidden="1" x14ac:dyDescent="0.25">
      <c r="A355" s="29" t="s">
        <v>390</v>
      </c>
      <c r="B355" s="16">
        <f>SUMIF('Team Points Summary'!H:H, 'Point Totals by Grade-Gender'!A355, 'Team Points Summary'!C:C)</f>
        <v>256</v>
      </c>
      <c r="C355" s="16" t="str">
        <f>IF(D355 = E$2, RANK(B355, B$306:B$338, 1), "")</f>
        <v/>
      </c>
      <c r="D355" s="16">
        <f>COUNTIF('Team Points Summary'!H:H, 'Point Totals by Grade-Gender'!A355)</f>
        <v>1</v>
      </c>
      <c r="E355" s="21"/>
    </row>
    <row r="356" spans="1:5" ht="15" hidden="1" x14ac:dyDescent="0.25">
      <c r="A356" s="29" t="s">
        <v>286</v>
      </c>
      <c r="B356" s="16">
        <f>SUMIF('Team Points Summary'!H:H, 'Point Totals by Grade-Gender'!A356, 'Team Points Summary'!C:C)</f>
        <v>259</v>
      </c>
      <c r="C356" s="16" t="str">
        <f>IF(D356 = E$2, RANK(B356, B$306:B$338, 1), "")</f>
        <v/>
      </c>
      <c r="D356" s="16">
        <f>COUNTIF('Team Points Summary'!H:H, 'Point Totals by Grade-Gender'!A356)</f>
        <v>1</v>
      </c>
      <c r="E356" s="21"/>
    </row>
    <row r="357" spans="1:5" ht="15" hidden="1" x14ac:dyDescent="0.25">
      <c r="A357" s="29" t="s">
        <v>570</v>
      </c>
      <c r="B357" s="16">
        <f>SUMIF('Team Points Summary'!H:H, 'Point Totals by Grade-Gender'!A357, 'Team Points Summary'!C:C)</f>
        <v>275</v>
      </c>
      <c r="C357" s="16" t="str">
        <f>IF(D357 = E$2, RANK(B357, B$306:B$338, 1), "")</f>
        <v/>
      </c>
      <c r="D357" s="16">
        <f>COUNTIF('Team Points Summary'!H:H, 'Point Totals by Grade-Gender'!A357)</f>
        <v>1</v>
      </c>
      <c r="E357" s="21"/>
    </row>
    <row r="358" spans="1:5" ht="15" hidden="1" x14ac:dyDescent="0.25">
      <c r="A358" s="29" t="s">
        <v>181</v>
      </c>
      <c r="B358" s="16">
        <f>SUMIF('Team Points Summary'!H:H, 'Point Totals by Grade-Gender'!A358, 'Team Points Summary'!C:C)</f>
        <v>320</v>
      </c>
      <c r="C358" s="16" t="str">
        <f>IF(D358 = E$2, RANK(B358, B$306:B$338, 1), "")</f>
        <v/>
      </c>
      <c r="D358" s="16">
        <f>COUNTIF('Team Points Summary'!H:H, 'Point Totals by Grade-Gender'!A358)</f>
        <v>1</v>
      </c>
      <c r="E358" s="21"/>
    </row>
    <row r="359" spans="1:5" ht="15" hidden="1" x14ac:dyDescent="0.25">
      <c r="A359" s="29" t="s">
        <v>187</v>
      </c>
      <c r="B359" s="16">
        <f>SUMIF('Team Points Summary'!H:H, 'Point Totals by Grade-Gender'!A359, 'Team Points Summary'!C:C)</f>
        <v>339</v>
      </c>
      <c r="C359" s="16" t="str">
        <f>IF(D359 = E$2, RANK(B359, B$306:B$338, 1), "")</f>
        <v/>
      </c>
      <c r="D359" s="16">
        <f>COUNTIF('Team Points Summary'!H:H, 'Point Totals by Grade-Gender'!A359)</f>
        <v>1</v>
      </c>
      <c r="E359" s="21"/>
    </row>
    <row r="360" spans="1:5" ht="15" hidden="1" x14ac:dyDescent="0.25">
      <c r="A360" s="29" t="s">
        <v>578</v>
      </c>
      <c r="B360" s="16">
        <f>SUMIF('Team Points Summary'!H:H, 'Point Totals by Grade-Gender'!A360, 'Team Points Summary'!C:C)</f>
        <v>341</v>
      </c>
      <c r="C360" s="16" t="str">
        <f>IF(D360 = E$2, RANK(B360, B$306:B$338, 1), "")</f>
        <v/>
      </c>
      <c r="D360" s="16">
        <f>COUNTIF('Team Points Summary'!H:H, 'Point Totals by Grade-Gender'!A360)</f>
        <v>1</v>
      </c>
      <c r="E360" s="21"/>
    </row>
    <row r="361" spans="1:5" ht="15" hidden="1" x14ac:dyDescent="0.25">
      <c r="A361" s="29" t="s">
        <v>586</v>
      </c>
      <c r="B361" s="16">
        <f>SUMIF('Team Points Summary'!H:H, 'Point Totals by Grade-Gender'!A361, 'Team Points Summary'!C:C)</f>
        <v>343</v>
      </c>
      <c r="C361" s="16" t="str">
        <f>IF(D361 = E$2, RANK(B361, B$306:B$338, 1), "")</f>
        <v/>
      </c>
      <c r="D361" s="16">
        <f>COUNTIF('Team Points Summary'!H:H, 'Point Totals by Grade-Gender'!A361)</f>
        <v>1</v>
      </c>
      <c r="E361" s="21"/>
    </row>
    <row r="362" spans="1:5" ht="15" hidden="1" x14ac:dyDescent="0.25">
      <c r="A362" s="29" t="s">
        <v>582</v>
      </c>
      <c r="B362" s="16">
        <f>SUMIF('Team Points Summary'!H:H, 'Point Totals by Grade-Gender'!A362, 'Team Points Summary'!C:C)</f>
        <v>428</v>
      </c>
      <c r="C362" s="16" t="str">
        <f>IF(D362 = E$2, RANK(B362, B$306:B$338, 1), "")</f>
        <v/>
      </c>
      <c r="D362" s="16">
        <f>COUNTIF('Team Points Summary'!H:H, 'Point Totals by Grade-Gender'!A362)</f>
        <v>1</v>
      </c>
      <c r="E362" s="21"/>
    </row>
    <row r="363" spans="1:5" ht="15" hidden="1" x14ac:dyDescent="0.25">
      <c r="A363" s="29" t="s">
        <v>282</v>
      </c>
      <c r="B363" s="16">
        <f>SUMIF('Team Points Summary'!H:H, 'Point Totals by Grade-Gender'!A363, 'Team Points Summary'!C:C)</f>
        <v>430</v>
      </c>
      <c r="C363" s="16" t="str">
        <f>IF(D363 = E$2, RANK(B363, B$306:B$338, 1), "")</f>
        <v/>
      </c>
      <c r="D363" s="16">
        <f>COUNTIF('Team Points Summary'!H:H, 'Point Totals by Grade-Gender'!A363)</f>
        <v>1</v>
      </c>
      <c r="E363" s="21"/>
    </row>
    <row r="364" spans="1:5" ht="15" hidden="1" x14ac:dyDescent="0.25">
      <c r="A364" s="29" t="s">
        <v>581</v>
      </c>
      <c r="B364" s="16">
        <f>SUMIF('Team Points Summary'!H:H, 'Point Totals by Grade-Gender'!A364, 'Team Points Summary'!C:C)</f>
        <v>430</v>
      </c>
      <c r="C364" s="16" t="str">
        <f>IF(D364 = E$2, RANK(B364, B$306:B$338, 1), "")</f>
        <v/>
      </c>
      <c r="D364" s="16">
        <f>COUNTIF('Team Points Summary'!H:H, 'Point Totals by Grade-Gender'!A364)</f>
        <v>1</v>
      </c>
      <c r="E364" s="21"/>
    </row>
    <row r="365" spans="1:5" ht="15" hidden="1" x14ac:dyDescent="0.25">
      <c r="A365" s="29" t="s">
        <v>37</v>
      </c>
      <c r="B365" s="16">
        <f>SUMIF('Team Points Summary'!H:H, 'Point Totals by Grade-Gender'!A365, 'Team Points Summary'!C:C)</f>
        <v>432</v>
      </c>
      <c r="C365" s="16" t="str">
        <f>IF(D365 = E$2, RANK(B365, B$306:B$338, 1), "")</f>
        <v/>
      </c>
      <c r="D365" s="16">
        <f>COUNTIF('Team Points Summary'!H:H, 'Point Totals by Grade-Gender'!A365)</f>
        <v>1</v>
      </c>
      <c r="E365" s="21"/>
    </row>
    <row r="366" spans="1:5" ht="15" hidden="1" x14ac:dyDescent="0.25">
      <c r="A366" s="29" t="s">
        <v>588</v>
      </c>
      <c r="B366" s="16">
        <f>SUMIF('Team Points Summary'!H:H, 'Point Totals by Grade-Gender'!A366, 'Team Points Summary'!C:C)</f>
        <v>454</v>
      </c>
      <c r="C366" s="16" t="str">
        <f>IF(D366 = E$2, RANK(B366, B$306:B$338, 1), "")</f>
        <v/>
      </c>
      <c r="D366" s="16">
        <f>COUNTIF('Team Points Summary'!H:H, 'Point Totals by Grade-Gender'!A366)</f>
        <v>1</v>
      </c>
      <c r="E366" s="21"/>
    </row>
    <row r="367" spans="1:5" ht="15" hidden="1" x14ac:dyDescent="0.25">
      <c r="A367" s="29" t="s">
        <v>94</v>
      </c>
      <c r="B367" s="16">
        <f>SUMIF('Team Points Summary'!H:H, 'Point Totals by Grade-Gender'!A367, 'Team Points Summary'!C:C)</f>
        <v>477</v>
      </c>
      <c r="C367" s="16" t="str">
        <f>IF(D367 = E$2, RANK(B367, B$306:B$338, 1), "")</f>
        <v/>
      </c>
      <c r="D367" s="16">
        <f>COUNTIF('Team Points Summary'!H:H, 'Point Totals by Grade-Gender'!A367)</f>
        <v>1</v>
      </c>
      <c r="E367" s="21"/>
    </row>
    <row r="368" spans="1:5" ht="15" hidden="1" x14ac:dyDescent="0.25">
      <c r="A368" s="29" t="s">
        <v>589</v>
      </c>
      <c r="B368" s="16">
        <f>SUMIF('Team Points Summary'!H:H, 'Point Totals by Grade-Gender'!A368, 'Team Points Summary'!C:C)</f>
        <v>480</v>
      </c>
      <c r="C368" s="16" t="str">
        <f>IF(D368 = E$2, RANK(B368, B$306:B$338, 1), "")</f>
        <v/>
      </c>
      <c r="D368" s="16">
        <f>COUNTIF('Team Points Summary'!H:H, 'Point Totals by Grade-Gender'!A368)</f>
        <v>1</v>
      </c>
      <c r="E368" s="21"/>
    </row>
    <row r="369" spans="1:5" ht="15" hidden="1" x14ac:dyDescent="0.25">
      <c r="A369" s="29" t="s">
        <v>584</v>
      </c>
      <c r="B369" s="16">
        <f>SUMIF('Team Points Summary'!H:H, 'Point Totals by Grade-Gender'!A369, 'Team Points Summary'!C:C)</f>
        <v>504</v>
      </c>
      <c r="C369" s="16" t="str">
        <f>IF(D369 = E$2, RANK(B369, B$306:B$338, 1), "")</f>
        <v/>
      </c>
      <c r="D369" s="16">
        <f>COUNTIF('Team Points Summary'!H:H, 'Point Totals by Grade-Gender'!A369)</f>
        <v>1</v>
      </c>
      <c r="E369" s="21"/>
    </row>
    <row r="370" spans="1:5" ht="15" hidden="1" x14ac:dyDescent="0.25">
      <c r="A370" s="29" t="s">
        <v>573</v>
      </c>
      <c r="B370" s="16">
        <f>SUMIF('Team Points Summary'!H:H, 'Point Totals by Grade-Gender'!A370, 'Team Points Summary'!C:C)</f>
        <v>513</v>
      </c>
      <c r="C370" s="16" t="str">
        <f>IF(D370 = E$2, RANK(B370, B$306:B$338, 1), "")</f>
        <v/>
      </c>
      <c r="D370" s="16">
        <f>COUNTIF('Team Points Summary'!H:H, 'Point Totals by Grade-Gender'!A370)</f>
        <v>1</v>
      </c>
      <c r="E370" s="21"/>
    </row>
    <row r="371" spans="1:5" ht="15" hidden="1" x14ac:dyDescent="0.25">
      <c r="A371" s="29" t="s">
        <v>587</v>
      </c>
      <c r="B371" s="16">
        <f>SUMIF('Team Points Summary'!H:H, 'Point Totals by Grade-Gender'!A371, 'Team Points Summary'!C:C)</f>
        <v>517</v>
      </c>
      <c r="C371" s="16" t="str">
        <f>IF(D371 = E$2, RANK(B371, B$306:B$338, 1), "")</f>
        <v/>
      </c>
      <c r="D371" s="16">
        <f>COUNTIF('Team Points Summary'!H:H, 'Point Totals by Grade-Gender'!A371)</f>
        <v>1</v>
      </c>
      <c r="E371" s="21"/>
    </row>
    <row r="372" spans="1:5" ht="15" hidden="1" x14ac:dyDescent="0.25">
      <c r="A372" s="29" t="s">
        <v>179</v>
      </c>
      <c r="B372" s="16">
        <f>SUMIF('Team Points Summary'!H:H, 'Point Totals by Grade-Gender'!A372, 'Team Points Summary'!C:C)</f>
        <v>546</v>
      </c>
      <c r="C372" s="16" t="str">
        <f>IF(D372 = E$2, RANK(B372, B$306:B$338, 1), "")</f>
        <v/>
      </c>
      <c r="D372" s="16">
        <f>COUNTIF('Team Points Summary'!H:H, 'Point Totals by Grade-Gender'!A372)</f>
        <v>1</v>
      </c>
      <c r="E372" s="21"/>
    </row>
    <row r="373" spans="1:5" ht="15" hidden="1" x14ac:dyDescent="0.25">
      <c r="A373" s="29" t="s">
        <v>131</v>
      </c>
      <c r="B373" s="16">
        <f>SUMIF('Team Points Summary'!H:H, 'Point Totals by Grade-Gender'!A373, 'Team Points Summary'!C:C)</f>
        <v>548</v>
      </c>
      <c r="C373" s="16" t="str">
        <f>IF(D373 = E$2, RANK(B373, B$306:B$338, 1), "")</f>
        <v/>
      </c>
      <c r="D373" s="16">
        <f>COUNTIF('Team Points Summary'!H:H, 'Point Totals by Grade-Gender'!A373)</f>
        <v>1</v>
      </c>
      <c r="E373" s="21"/>
    </row>
    <row r="374" spans="1:5" ht="15" hidden="1" x14ac:dyDescent="0.25">
      <c r="A374" s="29" t="s">
        <v>388</v>
      </c>
      <c r="B374" s="16">
        <f>SUMIF('Team Points Summary'!H:H, 'Point Totals by Grade-Gender'!A374, 'Team Points Summary'!C:C)</f>
        <v>554</v>
      </c>
      <c r="C374" s="16" t="str">
        <f>IF(D374 = E$2, RANK(B374, B$306:B$338, 1), "")</f>
        <v/>
      </c>
      <c r="D374" s="16">
        <f>COUNTIF('Team Points Summary'!H:H, 'Point Totals by Grade-Gender'!A374)</f>
        <v>1</v>
      </c>
      <c r="E374" s="21"/>
    </row>
    <row r="375" spans="1:5" ht="15" hidden="1" x14ac:dyDescent="0.25">
      <c r="A375" s="29" t="s">
        <v>579</v>
      </c>
      <c r="B375" s="16">
        <f>SUMIF('Team Points Summary'!H:H, 'Point Totals by Grade-Gender'!A375, 'Team Points Summary'!C:C)</f>
        <v>565</v>
      </c>
      <c r="C375" s="16" t="str">
        <f>IF(D375 = E$2, RANK(B375, B$306:B$338, 1), "")</f>
        <v/>
      </c>
      <c r="D375" s="16">
        <f>COUNTIF('Team Points Summary'!H:H, 'Point Totals by Grade-Gender'!A375)</f>
        <v>1</v>
      </c>
      <c r="E375" s="21"/>
    </row>
    <row r="376" spans="1:5" x14ac:dyDescent="0.2">
      <c r="A376" s="15" t="s">
        <v>38</v>
      </c>
      <c r="B376" s="16"/>
      <c r="C376" s="16"/>
      <c r="D376" s="16"/>
      <c r="E376" s="21"/>
    </row>
    <row r="377" spans="1:5" x14ac:dyDescent="0.2">
      <c r="A377" s="11" t="s">
        <v>29</v>
      </c>
      <c r="B377" s="21">
        <f>SUM(B306:B375)</f>
        <v>37219</v>
      </c>
      <c r="C377" s="16"/>
      <c r="D377" s="16"/>
      <c r="E377" s="21">
        <f>SUMIF('Team Points Summary'!H:H, 'Point Totals by Grade-Gender'!A377, 'Team Points Summary'!C:C)</f>
        <v>37219</v>
      </c>
    </row>
    <row r="378" spans="1:5" x14ac:dyDescent="0.2">
      <c r="A378" s="16"/>
      <c r="B378" s="16"/>
      <c r="C378" s="16"/>
      <c r="D378" s="16"/>
      <c r="E378" s="21"/>
    </row>
    <row r="379" spans="1:5" ht="15" x14ac:dyDescent="0.25">
      <c r="A379" s="25" t="s">
        <v>206</v>
      </c>
      <c r="B379" s="16">
        <f>SUMIF('Team Points Summary'!H:H, 'Point Totals by Grade-Gender'!A379, 'Team Points Summary'!C:C)</f>
        <v>126</v>
      </c>
      <c r="C379" s="16">
        <f>IF(D379 = E$2, RANK(B379, B$379:B$402, 1), "")</f>
        <v>1</v>
      </c>
      <c r="D379" s="16">
        <f>COUNTIF('Team Points Summary'!H:H, 'Point Totals by Grade-Gender'!A379)</f>
        <v>3</v>
      </c>
      <c r="E379" s="21"/>
    </row>
    <row r="380" spans="1:5" ht="15" x14ac:dyDescent="0.25">
      <c r="A380" s="25" t="s">
        <v>145</v>
      </c>
      <c r="B380" s="16">
        <f>SUMIF('Team Points Summary'!H:H, 'Point Totals by Grade-Gender'!A380, 'Team Points Summary'!C:C)</f>
        <v>219</v>
      </c>
      <c r="C380" s="16">
        <f t="shared" ref="C380:C402" si="3">IF(D380 = E$2, RANK(B380, B$379:B$402, 1), "")</f>
        <v>2</v>
      </c>
      <c r="D380" s="16">
        <f>COUNTIF('Team Points Summary'!H:H, 'Point Totals by Grade-Gender'!A380)</f>
        <v>3</v>
      </c>
      <c r="E380" s="21"/>
    </row>
    <row r="381" spans="1:5" ht="15" x14ac:dyDescent="0.25">
      <c r="A381" s="25" t="s">
        <v>396</v>
      </c>
      <c r="B381" s="16">
        <f>SUMIF('Team Points Summary'!H:H, 'Point Totals by Grade-Gender'!A381, 'Team Points Summary'!C:C)</f>
        <v>220</v>
      </c>
      <c r="C381" s="16">
        <f t="shared" si="3"/>
        <v>3</v>
      </c>
      <c r="D381" s="16">
        <f>COUNTIF('Team Points Summary'!H:H, 'Point Totals by Grade-Gender'!A381)</f>
        <v>3</v>
      </c>
      <c r="E381" s="21"/>
    </row>
    <row r="382" spans="1:5" ht="15" x14ac:dyDescent="0.25">
      <c r="A382" s="25" t="s">
        <v>401</v>
      </c>
      <c r="B382" s="16">
        <f>SUMIF('Team Points Summary'!H:H, 'Point Totals by Grade-Gender'!A382, 'Team Points Summary'!C:C)</f>
        <v>223</v>
      </c>
      <c r="C382" s="16">
        <f t="shared" si="3"/>
        <v>4</v>
      </c>
      <c r="D382" s="16">
        <f>COUNTIF('Team Points Summary'!H:H, 'Point Totals by Grade-Gender'!A382)</f>
        <v>3</v>
      </c>
      <c r="E382" s="21"/>
    </row>
    <row r="383" spans="1:5" ht="15" x14ac:dyDescent="0.25">
      <c r="A383" s="25" t="s">
        <v>203</v>
      </c>
      <c r="B383" s="16">
        <f>SUMIF('Team Points Summary'!H:H, 'Point Totals by Grade-Gender'!A383, 'Team Points Summary'!C:C)</f>
        <v>251</v>
      </c>
      <c r="C383" s="16">
        <f t="shared" si="3"/>
        <v>5</v>
      </c>
      <c r="D383" s="16">
        <f>COUNTIF('Team Points Summary'!H:H, 'Point Totals by Grade-Gender'!A383)</f>
        <v>3</v>
      </c>
      <c r="E383" s="21"/>
    </row>
    <row r="384" spans="1:5" ht="15" x14ac:dyDescent="0.25">
      <c r="A384" s="25" t="s">
        <v>146</v>
      </c>
      <c r="B384" s="16">
        <f>SUMIF('Team Points Summary'!H:H, 'Point Totals by Grade-Gender'!A384, 'Team Points Summary'!C:C)</f>
        <v>254</v>
      </c>
      <c r="C384" s="16">
        <f t="shared" si="3"/>
        <v>6</v>
      </c>
      <c r="D384" s="16">
        <f>COUNTIF('Team Points Summary'!H:H, 'Point Totals by Grade-Gender'!A384)</f>
        <v>3</v>
      </c>
      <c r="E384" s="21"/>
    </row>
    <row r="385" spans="1:5" ht="15" x14ac:dyDescent="0.25">
      <c r="A385" s="25" t="s">
        <v>20</v>
      </c>
      <c r="B385" s="16">
        <f>SUMIF('Team Points Summary'!H:H, 'Point Totals by Grade-Gender'!A385, 'Team Points Summary'!C:C)</f>
        <v>313</v>
      </c>
      <c r="C385" s="16">
        <f t="shared" si="3"/>
        <v>7</v>
      </c>
      <c r="D385" s="16">
        <f>COUNTIF('Team Points Summary'!H:H, 'Point Totals by Grade-Gender'!A385)</f>
        <v>3</v>
      </c>
      <c r="E385" s="21"/>
    </row>
    <row r="386" spans="1:5" ht="15" x14ac:dyDescent="0.25">
      <c r="A386" s="25" t="s">
        <v>88</v>
      </c>
      <c r="B386" s="16">
        <f>SUMIF('Team Points Summary'!H:H, 'Point Totals by Grade-Gender'!A386, 'Team Points Summary'!C:C)</f>
        <v>327</v>
      </c>
      <c r="C386" s="16">
        <f t="shared" si="3"/>
        <v>8</v>
      </c>
      <c r="D386" s="16">
        <f>COUNTIF('Team Points Summary'!H:H, 'Point Totals by Grade-Gender'!A386)</f>
        <v>3</v>
      </c>
      <c r="E386" s="21"/>
    </row>
    <row r="387" spans="1:5" ht="15" x14ac:dyDescent="0.25">
      <c r="A387" s="25" t="s">
        <v>202</v>
      </c>
      <c r="B387" s="16">
        <f>SUMIF('Team Points Summary'!H:H, 'Point Totals by Grade-Gender'!A387, 'Team Points Summary'!C:C)</f>
        <v>333</v>
      </c>
      <c r="C387" s="16">
        <f t="shared" si="3"/>
        <v>9</v>
      </c>
      <c r="D387" s="16">
        <f>COUNTIF('Team Points Summary'!H:H, 'Point Totals by Grade-Gender'!A387)</f>
        <v>3</v>
      </c>
      <c r="E387" s="21"/>
    </row>
    <row r="388" spans="1:5" ht="15" x14ac:dyDescent="0.25">
      <c r="A388" s="25" t="s">
        <v>392</v>
      </c>
      <c r="B388" s="16">
        <f>SUMIF('Team Points Summary'!H:H, 'Point Totals by Grade-Gender'!A388, 'Team Points Summary'!C:C)</f>
        <v>462</v>
      </c>
      <c r="C388" s="16">
        <f t="shared" si="3"/>
        <v>10</v>
      </c>
      <c r="D388" s="16">
        <f>COUNTIF('Team Points Summary'!H:H, 'Point Totals by Grade-Gender'!A388)</f>
        <v>3</v>
      </c>
      <c r="E388" s="21"/>
    </row>
    <row r="389" spans="1:5" ht="15" hidden="1" x14ac:dyDescent="0.25">
      <c r="A389" s="25" t="s">
        <v>308</v>
      </c>
      <c r="B389" s="16">
        <f>SUMIF('Team Points Summary'!H:H, 'Point Totals by Grade-Gender'!A389, 'Team Points Summary'!C:C)</f>
        <v>555</v>
      </c>
      <c r="C389" s="16">
        <f t="shared" si="3"/>
        <v>11</v>
      </c>
      <c r="D389" s="16">
        <f>COUNTIF('Team Points Summary'!H:H, 'Point Totals by Grade-Gender'!A389)</f>
        <v>3</v>
      </c>
      <c r="E389" s="21"/>
    </row>
    <row r="390" spans="1:5" ht="15" hidden="1" x14ac:dyDescent="0.25">
      <c r="A390" s="25" t="s">
        <v>393</v>
      </c>
      <c r="B390" s="16">
        <f>SUMIF('Team Points Summary'!H:H, 'Point Totals by Grade-Gender'!A390, 'Team Points Summary'!C:C)</f>
        <v>593</v>
      </c>
      <c r="C390" s="16">
        <f t="shared" si="3"/>
        <v>12</v>
      </c>
      <c r="D390" s="16">
        <f>COUNTIF('Team Points Summary'!H:H, 'Point Totals by Grade-Gender'!A390)</f>
        <v>3</v>
      </c>
      <c r="E390" s="21"/>
    </row>
    <row r="391" spans="1:5" ht="15" hidden="1" x14ac:dyDescent="0.25">
      <c r="A391" s="25" t="s">
        <v>310</v>
      </c>
      <c r="B391" s="16">
        <f>SUMIF('Team Points Summary'!H:H, 'Point Totals by Grade-Gender'!A391, 'Team Points Summary'!C:C)</f>
        <v>616</v>
      </c>
      <c r="C391" s="16">
        <f t="shared" si="3"/>
        <v>13</v>
      </c>
      <c r="D391" s="16">
        <f>COUNTIF('Team Points Summary'!H:H, 'Point Totals by Grade-Gender'!A391)</f>
        <v>3</v>
      </c>
      <c r="E391" s="21"/>
    </row>
    <row r="392" spans="1:5" ht="15" hidden="1" x14ac:dyDescent="0.25">
      <c r="A392" s="25" t="s">
        <v>21</v>
      </c>
      <c r="B392" s="16">
        <f>SUMIF('Team Points Summary'!H:H, 'Point Totals by Grade-Gender'!A392, 'Team Points Summary'!C:C)</f>
        <v>632</v>
      </c>
      <c r="C392" s="16">
        <f t="shared" si="3"/>
        <v>14</v>
      </c>
      <c r="D392" s="16">
        <f>COUNTIF('Team Points Summary'!H:H, 'Point Totals by Grade-Gender'!A392)</f>
        <v>3</v>
      </c>
      <c r="E392" s="21"/>
    </row>
    <row r="393" spans="1:5" ht="15" hidden="1" x14ac:dyDescent="0.25">
      <c r="A393" s="25" t="s">
        <v>391</v>
      </c>
      <c r="B393" s="16">
        <f>SUMIF('Team Points Summary'!H:H, 'Point Totals by Grade-Gender'!A393, 'Team Points Summary'!C:C)</f>
        <v>658</v>
      </c>
      <c r="C393" s="16">
        <f t="shared" si="3"/>
        <v>15</v>
      </c>
      <c r="D393" s="16">
        <f>COUNTIF('Team Points Summary'!H:H, 'Point Totals by Grade-Gender'!A393)</f>
        <v>3</v>
      </c>
      <c r="E393" s="21"/>
    </row>
    <row r="394" spans="1:5" ht="15" hidden="1" x14ac:dyDescent="0.25">
      <c r="A394" s="25" t="s">
        <v>660</v>
      </c>
      <c r="B394" s="16">
        <f>SUMIF('Team Points Summary'!H:H, 'Point Totals by Grade-Gender'!A394, 'Team Points Summary'!C:C)</f>
        <v>658</v>
      </c>
      <c r="C394" s="16">
        <f t="shared" si="3"/>
        <v>15</v>
      </c>
      <c r="D394" s="16">
        <f>COUNTIF('Team Points Summary'!H:H, 'Point Totals by Grade-Gender'!A394)</f>
        <v>3</v>
      </c>
      <c r="E394" s="21"/>
    </row>
    <row r="395" spans="1:5" ht="15" hidden="1" x14ac:dyDescent="0.25">
      <c r="A395" s="25" t="s">
        <v>147</v>
      </c>
      <c r="B395" s="16">
        <f>SUMIF('Team Points Summary'!H:H, 'Point Totals by Grade-Gender'!A395, 'Team Points Summary'!C:C)</f>
        <v>708</v>
      </c>
      <c r="C395" s="16">
        <f t="shared" si="3"/>
        <v>17</v>
      </c>
      <c r="D395" s="16">
        <f>COUNTIF('Team Points Summary'!H:H, 'Point Totals by Grade-Gender'!A395)</f>
        <v>3</v>
      </c>
      <c r="E395" s="21"/>
    </row>
    <row r="396" spans="1:5" ht="15" hidden="1" x14ac:dyDescent="0.25">
      <c r="A396" s="25" t="s">
        <v>678</v>
      </c>
      <c r="B396" s="16">
        <f>SUMIF('Team Points Summary'!H:H, 'Point Totals by Grade-Gender'!A396, 'Team Points Summary'!C:C)</f>
        <v>943</v>
      </c>
      <c r="C396" s="16">
        <f t="shared" si="3"/>
        <v>18</v>
      </c>
      <c r="D396" s="16">
        <f>COUNTIF('Team Points Summary'!H:H, 'Point Totals by Grade-Gender'!A396)</f>
        <v>3</v>
      </c>
      <c r="E396" s="21"/>
    </row>
    <row r="397" spans="1:5" ht="15" hidden="1" x14ac:dyDescent="0.25">
      <c r="A397" s="25" t="s">
        <v>681</v>
      </c>
      <c r="B397" s="16">
        <f>SUMIF('Team Points Summary'!H:H, 'Point Totals by Grade-Gender'!A397, 'Team Points Summary'!C:C)</f>
        <v>966</v>
      </c>
      <c r="C397" s="16">
        <f t="shared" si="3"/>
        <v>19</v>
      </c>
      <c r="D397" s="16">
        <f>COUNTIF('Team Points Summary'!H:H, 'Point Totals by Grade-Gender'!A397)</f>
        <v>3</v>
      </c>
      <c r="E397" s="21"/>
    </row>
    <row r="398" spans="1:5" ht="15" hidden="1" x14ac:dyDescent="0.25">
      <c r="A398" s="25" t="s">
        <v>673</v>
      </c>
      <c r="B398" s="16">
        <f>SUMIF('Team Points Summary'!H:H, 'Point Totals by Grade-Gender'!A398, 'Team Points Summary'!C:C)</f>
        <v>973</v>
      </c>
      <c r="C398" s="16">
        <f t="shared" si="3"/>
        <v>20</v>
      </c>
      <c r="D398" s="16">
        <f>COUNTIF('Team Points Summary'!H:H, 'Point Totals by Grade-Gender'!A398)</f>
        <v>3</v>
      </c>
      <c r="E398" s="21"/>
    </row>
    <row r="399" spans="1:5" ht="15" hidden="1" x14ac:dyDescent="0.25">
      <c r="A399" s="25" t="s">
        <v>306</v>
      </c>
      <c r="B399" s="16">
        <f>SUMIF('Team Points Summary'!H:H, 'Point Totals by Grade-Gender'!A399, 'Team Points Summary'!C:C)</f>
        <v>998</v>
      </c>
      <c r="C399" s="16">
        <f t="shared" si="3"/>
        <v>21</v>
      </c>
      <c r="D399" s="16">
        <f>COUNTIF('Team Points Summary'!H:H, 'Point Totals by Grade-Gender'!A399)</f>
        <v>3</v>
      </c>
      <c r="E399" s="21"/>
    </row>
    <row r="400" spans="1:5" ht="15" hidden="1" x14ac:dyDescent="0.25">
      <c r="A400" s="25" t="s">
        <v>661</v>
      </c>
      <c r="B400" s="16">
        <f>SUMIF('Team Points Summary'!H:H, 'Point Totals by Grade-Gender'!A400, 'Team Points Summary'!C:C)</f>
        <v>1062</v>
      </c>
      <c r="C400" s="16">
        <f t="shared" si="3"/>
        <v>22</v>
      </c>
      <c r="D400" s="16">
        <f>COUNTIF('Team Points Summary'!H:H, 'Point Totals by Grade-Gender'!A400)</f>
        <v>3</v>
      </c>
      <c r="E400" s="21"/>
    </row>
    <row r="401" spans="1:5" ht="15" hidden="1" x14ac:dyDescent="0.25">
      <c r="A401" s="25" t="s">
        <v>395</v>
      </c>
      <c r="B401" s="16">
        <f>SUMIF('Team Points Summary'!H:H, 'Point Totals by Grade-Gender'!A401, 'Team Points Summary'!C:C)</f>
        <v>1160</v>
      </c>
      <c r="C401" s="16">
        <f t="shared" si="3"/>
        <v>23</v>
      </c>
      <c r="D401" s="16">
        <f>COUNTIF('Team Points Summary'!H:H, 'Point Totals by Grade-Gender'!A401)</f>
        <v>3</v>
      </c>
      <c r="E401" s="21"/>
    </row>
    <row r="402" spans="1:5" ht="15" hidden="1" x14ac:dyDescent="0.25">
      <c r="A402" s="25" t="s">
        <v>654</v>
      </c>
      <c r="B402" s="16">
        <f>SUMIF('Team Points Summary'!H:H, 'Point Totals by Grade-Gender'!A402, 'Team Points Summary'!C:C)</f>
        <v>1470</v>
      </c>
      <c r="C402" s="16">
        <f t="shared" si="3"/>
        <v>24</v>
      </c>
      <c r="D402" s="16">
        <f>COUNTIF('Team Points Summary'!H:H, 'Point Totals by Grade-Gender'!A402)</f>
        <v>3</v>
      </c>
      <c r="E402" s="21"/>
    </row>
    <row r="403" spans="1:5" ht="15" hidden="1" x14ac:dyDescent="0.25">
      <c r="A403" s="25" t="s">
        <v>307</v>
      </c>
      <c r="B403" s="16">
        <f>SUMIF('Team Points Summary'!H:H, 'Point Totals by Grade-Gender'!A403, 'Team Points Summary'!C:C)</f>
        <v>185</v>
      </c>
      <c r="C403" s="16" t="str">
        <f>IF(D403 = E$2, RANK(B403, B$379:B$406, 1), "")</f>
        <v/>
      </c>
      <c r="D403" s="16">
        <f>COUNTIF('Team Points Summary'!H:H, 'Point Totals by Grade-Gender'!A403)</f>
        <v>2</v>
      </c>
      <c r="E403" s="21"/>
    </row>
    <row r="404" spans="1:5" ht="15" hidden="1" x14ac:dyDescent="0.25">
      <c r="A404" s="25" t="s">
        <v>110</v>
      </c>
      <c r="B404" s="16">
        <f>SUMIF('Team Points Summary'!H:H, 'Point Totals by Grade-Gender'!A404, 'Team Points Summary'!C:C)</f>
        <v>206</v>
      </c>
      <c r="C404" s="16" t="str">
        <f>IF(D404 = E$2, RANK(B404, B$379:B$406, 1), "")</f>
        <v/>
      </c>
      <c r="D404" s="16">
        <f>COUNTIF('Team Points Summary'!H:H, 'Point Totals by Grade-Gender'!A404)</f>
        <v>2</v>
      </c>
      <c r="E404" s="21"/>
    </row>
    <row r="405" spans="1:5" ht="15" hidden="1" x14ac:dyDescent="0.25">
      <c r="A405" s="25" t="s">
        <v>205</v>
      </c>
      <c r="B405" s="16">
        <f>SUMIF('Team Points Summary'!H:H, 'Point Totals by Grade-Gender'!A405, 'Team Points Summary'!C:C)</f>
        <v>278</v>
      </c>
      <c r="C405" s="16" t="str">
        <f>IF(D405 = E$2, RANK(B405, B$379:B$406, 1), "")</f>
        <v/>
      </c>
      <c r="D405" s="16">
        <f>COUNTIF('Team Points Summary'!H:H, 'Point Totals by Grade-Gender'!A405)</f>
        <v>2</v>
      </c>
      <c r="E405" s="21"/>
    </row>
    <row r="406" spans="1:5" ht="15" hidden="1" x14ac:dyDescent="0.25">
      <c r="A406" s="25" t="s">
        <v>683</v>
      </c>
      <c r="B406" s="16">
        <f>SUMIF('Team Points Summary'!H:H, 'Point Totals by Grade-Gender'!A406, 'Team Points Summary'!C:C)</f>
        <v>283</v>
      </c>
      <c r="C406" s="16" t="str">
        <f>IF(D406 = E$2, RANK(B406, B$379:B$406, 1), "")</f>
        <v/>
      </c>
      <c r="D406" s="16">
        <f>COUNTIF('Team Points Summary'!H:H, 'Point Totals by Grade-Gender'!A406)</f>
        <v>2</v>
      </c>
      <c r="E406" s="21"/>
    </row>
    <row r="407" spans="1:5" ht="15" hidden="1" x14ac:dyDescent="0.25">
      <c r="A407" s="25" t="s">
        <v>201</v>
      </c>
      <c r="B407" s="16">
        <f>SUMIF('Team Points Summary'!H:H, 'Point Totals by Grade-Gender'!A407, 'Team Points Summary'!C:C)</f>
        <v>318</v>
      </c>
      <c r="C407" s="16" t="str">
        <f>IF(D407 = E$2, RANK(B407, B$379:B$406, 1), "")</f>
        <v/>
      </c>
      <c r="D407" s="16">
        <f>COUNTIF('Team Points Summary'!H:H, 'Point Totals by Grade-Gender'!A407)</f>
        <v>2</v>
      </c>
      <c r="E407" s="21"/>
    </row>
    <row r="408" spans="1:5" ht="15" hidden="1" x14ac:dyDescent="0.25">
      <c r="A408" s="25" t="s">
        <v>398</v>
      </c>
      <c r="B408" s="16">
        <f>SUMIF('Team Points Summary'!H:H, 'Point Totals by Grade-Gender'!A408, 'Team Points Summary'!C:C)</f>
        <v>324</v>
      </c>
      <c r="C408" s="16" t="str">
        <f>IF(D408 = E$2, RANK(B408, B$379:B$406, 1), "")</f>
        <v/>
      </c>
      <c r="D408" s="16">
        <f>COUNTIF('Team Points Summary'!H:H, 'Point Totals by Grade-Gender'!A408)</f>
        <v>2</v>
      </c>
      <c r="E408" s="21"/>
    </row>
    <row r="409" spans="1:5" ht="15" hidden="1" x14ac:dyDescent="0.25">
      <c r="A409" s="25" t="s">
        <v>402</v>
      </c>
      <c r="B409" s="16">
        <f>SUMIF('Team Points Summary'!H:H, 'Point Totals by Grade-Gender'!A409, 'Team Points Summary'!C:C)</f>
        <v>355</v>
      </c>
      <c r="C409" s="16" t="str">
        <f>IF(D409 = E$2, RANK(B409, B$379:B$406, 1), "")</f>
        <v/>
      </c>
      <c r="D409" s="16">
        <f>COUNTIF('Team Points Summary'!H:H, 'Point Totals by Grade-Gender'!A409)</f>
        <v>2</v>
      </c>
      <c r="E409" s="21"/>
    </row>
    <row r="410" spans="1:5" ht="15" hidden="1" x14ac:dyDescent="0.25">
      <c r="A410" s="25" t="s">
        <v>656</v>
      </c>
      <c r="B410" s="16">
        <f>SUMIF('Team Points Summary'!H:H, 'Point Totals by Grade-Gender'!A410, 'Team Points Summary'!C:C)</f>
        <v>519</v>
      </c>
      <c r="C410" s="16" t="str">
        <f>IF(D410 = E$2, RANK(B410, B$379:B$406, 1), "")</f>
        <v/>
      </c>
      <c r="D410" s="16">
        <f>COUNTIF('Team Points Summary'!H:H, 'Point Totals by Grade-Gender'!A410)</f>
        <v>2</v>
      </c>
      <c r="E410" s="21"/>
    </row>
    <row r="411" spans="1:5" ht="15" hidden="1" x14ac:dyDescent="0.25">
      <c r="A411" s="25" t="s">
        <v>675</v>
      </c>
      <c r="B411" s="16">
        <f>SUMIF('Team Points Summary'!H:H, 'Point Totals by Grade-Gender'!A411, 'Team Points Summary'!C:C)</f>
        <v>522</v>
      </c>
      <c r="C411" s="16" t="str">
        <f>IF(D411 = E$2, RANK(B411, B$379:B$406, 1), "")</f>
        <v/>
      </c>
      <c r="D411" s="16">
        <f>COUNTIF('Team Points Summary'!H:H, 'Point Totals by Grade-Gender'!A411)</f>
        <v>2</v>
      </c>
      <c r="E411" s="21"/>
    </row>
    <row r="412" spans="1:5" ht="15" hidden="1" x14ac:dyDescent="0.25">
      <c r="A412" s="25" t="s">
        <v>655</v>
      </c>
      <c r="B412" s="16">
        <f>SUMIF('Team Points Summary'!H:H, 'Point Totals by Grade-Gender'!A412, 'Team Points Summary'!C:C)</f>
        <v>532</v>
      </c>
      <c r="C412" s="16" t="str">
        <f>IF(D412 = E$2, RANK(B412, B$379:B$406, 1), "")</f>
        <v/>
      </c>
      <c r="D412" s="16">
        <f>COUNTIF('Team Points Summary'!H:H, 'Point Totals by Grade-Gender'!A412)</f>
        <v>2</v>
      </c>
      <c r="E412" s="21"/>
    </row>
    <row r="413" spans="1:5" ht="15" hidden="1" x14ac:dyDescent="0.25">
      <c r="A413" s="25" t="s">
        <v>144</v>
      </c>
      <c r="B413" s="16">
        <f>SUMIF('Team Points Summary'!H:H, 'Point Totals by Grade-Gender'!A413, 'Team Points Summary'!C:C)</f>
        <v>559</v>
      </c>
      <c r="C413" s="16" t="str">
        <f>IF(D413 = E$2, RANK(B413, B$379:B$406, 1), "")</f>
        <v/>
      </c>
      <c r="D413" s="16">
        <f>COUNTIF('Team Points Summary'!H:H, 'Point Totals by Grade-Gender'!A413)</f>
        <v>2</v>
      </c>
      <c r="E413" s="21"/>
    </row>
    <row r="414" spans="1:5" ht="15" hidden="1" x14ac:dyDescent="0.25">
      <c r="A414" s="25" t="s">
        <v>679</v>
      </c>
      <c r="B414" s="16">
        <f>SUMIF('Team Points Summary'!H:H, 'Point Totals by Grade-Gender'!A414, 'Team Points Summary'!C:C)</f>
        <v>685</v>
      </c>
      <c r="C414" s="16" t="str">
        <f t="shared" ref="C414:C442" si="4">IF(D414 = E$2, RANK(B414, B$379:B$406, 1), "")</f>
        <v/>
      </c>
      <c r="D414" s="16">
        <f>COUNTIF('Team Points Summary'!H:H, 'Point Totals by Grade-Gender'!A414)</f>
        <v>2</v>
      </c>
      <c r="E414" s="21"/>
    </row>
    <row r="415" spans="1:5" ht="15" hidden="1" x14ac:dyDescent="0.25">
      <c r="A415" s="25" t="s">
        <v>682</v>
      </c>
      <c r="B415" s="16">
        <f>SUMIF('Team Points Summary'!H:H, 'Point Totals by Grade-Gender'!A415, 'Team Points Summary'!C:C)</f>
        <v>701</v>
      </c>
      <c r="C415" s="16" t="str">
        <f t="shared" si="4"/>
        <v/>
      </c>
      <c r="D415" s="16">
        <f>COUNTIF('Team Points Summary'!H:H, 'Point Totals by Grade-Gender'!A415)</f>
        <v>2</v>
      </c>
      <c r="E415" s="21"/>
    </row>
    <row r="416" spans="1:5" ht="15" hidden="1" x14ac:dyDescent="0.25">
      <c r="A416" s="25" t="s">
        <v>657</v>
      </c>
      <c r="B416" s="16">
        <f>SUMIF('Team Points Summary'!H:H, 'Point Totals by Grade-Gender'!A416, 'Team Points Summary'!C:C)</f>
        <v>733</v>
      </c>
      <c r="C416" s="16" t="str">
        <f t="shared" si="4"/>
        <v/>
      </c>
      <c r="D416" s="16">
        <f>COUNTIF('Team Points Summary'!H:H, 'Point Totals by Grade-Gender'!A416)</f>
        <v>2</v>
      </c>
      <c r="E416" s="21"/>
    </row>
    <row r="417" spans="1:5" ht="15" hidden="1" x14ac:dyDescent="0.25">
      <c r="A417" s="25" t="s">
        <v>684</v>
      </c>
      <c r="B417" s="16">
        <f>SUMIF('Team Points Summary'!H:H, 'Point Totals by Grade-Gender'!A417, 'Team Points Summary'!C:C)</f>
        <v>841</v>
      </c>
      <c r="C417" s="16" t="str">
        <f t="shared" si="4"/>
        <v/>
      </c>
      <c r="D417" s="16">
        <f>COUNTIF('Team Points Summary'!H:H, 'Point Totals by Grade-Gender'!A417)</f>
        <v>2</v>
      </c>
      <c r="E417" s="21"/>
    </row>
    <row r="418" spans="1:5" ht="15" hidden="1" x14ac:dyDescent="0.25">
      <c r="A418" s="25" t="s">
        <v>669</v>
      </c>
      <c r="B418" s="16">
        <f>SUMIF('Team Points Summary'!H:H, 'Point Totals by Grade-Gender'!A418, 'Team Points Summary'!C:C)</f>
        <v>871</v>
      </c>
      <c r="C418" s="16" t="str">
        <f t="shared" si="4"/>
        <v/>
      </c>
      <c r="D418" s="16">
        <f>COUNTIF('Team Points Summary'!H:H, 'Point Totals by Grade-Gender'!A418)</f>
        <v>2</v>
      </c>
      <c r="E418" s="21"/>
    </row>
    <row r="419" spans="1:5" ht="15" hidden="1" x14ac:dyDescent="0.25">
      <c r="A419" s="25" t="s">
        <v>680</v>
      </c>
      <c r="B419" s="16">
        <f>SUMIF('Team Points Summary'!H:H, 'Point Totals by Grade-Gender'!A419, 'Team Points Summary'!C:C)</f>
        <v>872</v>
      </c>
      <c r="C419" s="16" t="str">
        <f t="shared" si="4"/>
        <v/>
      </c>
      <c r="D419" s="16">
        <f>COUNTIF('Team Points Summary'!H:H, 'Point Totals by Grade-Gender'!A419)</f>
        <v>2</v>
      </c>
      <c r="E419" s="21"/>
    </row>
    <row r="420" spans="1:5" ht="15" hidden="1" x14ac:dyDescent="0.25">
      <c r="A420" s="25" t="s">
        <v>663</v>
      </c>
      <c r="B420" s="16">
        <f>SUMIF('Team Points Summary'!H:H, 'Point Totals by Grade-Gender'!A420, 'Team Points Summary'!C:C)</f>
        <v>85</v>
      </c>
      <c r="C420" s="16" t="str">
        <f t="shared" si="4"/>
        <v/>
      </c>
      <c r="D420" s="16">
        <f>COUNTIF('Team Points Summary'!H:H, 'Point Totals by Grade-Gender'!A420)</f>
        <v>1</v>
      </c>
      <c r="E420" s="21"/>
    </row>
    <row r="421" spans="1:5" ht="15" hidden="1" x14ac:dyDescent="0.25">
      <c r="A421" s="25" t="s">
        <v>666</v>
      </c>
      <c r="B421" s="16">
        <f>SUMIF('Team Points Summary'!H:H, 'Point Totals by Grade-Gender'!A421, 'Team Points Summary'!C:C)</f>
        <v>178</v>
      </c>
      <c r="C421" s="16" t="str">
        <f t="shared" si="4"/>
        <v/>
      </c>
      <c r="D421" s="16">
        <f>COUNTIF('Team Points Summary'!H:H, 'Point Totals by Grade-Gender'!A421)</f>
        <v>1</v>
      </c>
      <c r="E421" s="21"/>
    </row>
    <row r="422" spans="1:5" ht="15" hidden="1" x14ac:dyDescent="0.25">
      <c r="A422" s="25" t="s">
        <v>658</v>
      </c>
      <c r="B422" s="16">
        <f>SUMIF('Team Points Summary'!H:H, 'Point Totals by Grade-Gender'!A422, 'Team Points Summary'!C:C)</f>
        <v>183</v>
      </c>
      <c r="C422" s="16" t="str">
        <f t="shared" si="4"/>
        <v/>
      </c>
      <c r="D422" s="16">
        <f>COUNTIF('Team Points Summary'!H:H, 'Point Totals by Grade-Gender'!A422)</f>
        <v>1</v>
      </c>
      <c r="E422" s="21"/>
    </row>
    <row r="423" spans="1:5" ht="15" hidden="1" x14ac:dyDescent="0.25">
      <c r="A423" s="25" t="s">
        <v>674</v>
      </c>
      <c r="B423" s="16">
        <f>SUMIF('Team Points Summary'!H:H, 'Point Totals by Grade-Gender'!A423, 'Team Points Summary'!C:C)</f>
        <v>228</v>
      </c>
      <c r="C423" s="16" t="str">
        <f t="shared" si="4"/>
        <v/>
      </c>
      <c r="D423" s="16">
        <f>COUNTIF('Team Points Summary'!H:H, 'Point Totals by Grade-Gender'!A423)</f>
        <v>1</v>
      </c>
      <c r="E423" s="21"/>
    </row>
    <row r="424" spans="1:5" ht="15" hidden="1" x14ac:dyDescent="0.25">
      <c r="A424" s="25" t="s">
        <v>659</v>
      </c>
      <c r="B424" s="16">
        <f>SUMIF('Team Points Summary'!H:H, 'Point Totals by Grade-Gender'!A424, 'Team Points Summary'!C:C)</f>
        <v>235</v>
      </c>
      <c r="C424" s="16" t="str">
        <f t="shared" si="4"/>
        <v/>
      </c>
      <c r="D424" s="16">
        <f>COUNTIF('Team Points Summary'!H:H, 'Point Totals by Grade-Gender'!A424)</f>
        <v>1</v>
      </c>
      <c r="E424" s="21"/>
    </row>
    <row r="425" spans="1:5" ht="15" hidden="1" x14ac:dyDescent="0.25">
      <c r="A425" s="25" t="s">
        <v>664</v>
      </c>
      <c r="B425" s="16">
        <f>SUMIF('Team Points Summary'!H:H, 'Point Totals by Grade-Gender'!A425, 'Team Points Summary'!C:C)</f>
        <v>248</v>
      </c>
      <c r="C425" s="16" t="str">
        <f t="shared" si="4"/>
        <v/>
      </c>
      <c r="D425" s="16">
        <f>COUNTIF('Team Points Summary'!H:H, 'Point Totals by Grade-Gender'!A425)</f>
        <v>1</v>
      </c>
      <c r="E425" s="21"/>
    </row>
    <row r="426" spans="1:5" ht="15" hidden="1" x14ac:dyDescent="0.25">
      <c r="A426" s="25" t="s">
        <v>207</v>
      </c>
      <c r="B426" s="16">
        <f>SUMIF('Team Points Summary'!H:H, 'Point Totals by Grade-Gender'!A426, 'Team Points Summary'!C:C)</f>
        <v>269</v>
      </c>
      <c r="C426" s="16" t="str">
        <f t="shared" si="4"/>
        <v/>
      </c>
      <c r="D426" s="16">
        <f>COUNTIF('Team Points Summary'!H:H, 'Point Totals by Grade-Gender'!A426)</f>
        <v>1</v>
      </c>
      <c r="E426" s="21"/>
    </row>
    <row r="427" spans="1:5" ht="15" hidden="1" x14ac:dyDescent="0.25">
      <c r="A427" s="25" t="s">
        <v>397</v>
      </c>
      <c r="B427" s="16">
        <f>SUMIF('Team Points Summary'!H:H, 'Point Totals by Grade-Gender'!A427, 'Team Points Summary'!C:C)</f>
        <v>274</v>
      </c>
      <c r="C427" s="16" t="str">
        <f t="shared" si="4"/>
        <v/>
      </c>
      <c r="D427" s="16">
        <f>COUNTIF('Team Points Summary'!H:H, 'Point Totals by Grade-Gender'!A427)</f>
        <v>1</v>
      </c>
      <c r="E427" s="21"/>
    </row>
    <row r="428" spans="1:5" ht="15" hidden="1" x14ac:dyDescent="0.25">
      <c r="A428" s="25" t="s">
        <v>42</v>
      </c>
      <c r="B428" s="16">
        <f>SUMIF('Team Points Summary'!H:H, 'Point Totals by Grade-Gender'!A428, 'Team Points Summary'!C:C)</f>
        <v>301</v>
      </c>
      <c r="C428" s="16" t="str">
        <f t="shared" si="4"/>
        <v/>
      </c>
      <c r="D428" s="16">
        <f>COUNTIF('Team Points Summary'!H:H, 'Point Totals by Grade-Gender'!A428)</f>
        <v>1</v>
      </c>
      <c r="E428" s="21"/>
    </row>
    <row r="429" spans="1:5" ht="15" hidden="1" x14ac:dyDescent="0.25">
      <c r="A429" s="25" t="s">
        <v>309</v>
      </c>
      <c r="B429" s="16">
        <f>SUMIF('Team Points Summary'!H:H, 'Point Totals by Grade-Gender'!A429, 'Team Points Summary'!C:C)</f>
        <v>304</v>
      </c>
      <c r="C429" s="16" t="str">
        <f t="shared" si="4"/>
        <v/>
      </c>
      <c r="D429" s="16">
        <f>COUNTIF('Team Points Summary'!H:H, 'Point Totals by Grade-Gender'!A429)</f>
        <v>1</v>
      </c>
      <c r="E429" s="21"/>
    </row>
    <row r="430" spans="1:5" ht="15" hidden="1" x14ac:dyDescent="0.25">
      <c r="A430" s="25" t="s">
        <v>662</v>
      </c>
      <c r="B430" s="16">
        <f>SUMIF('Team Points Summary'!H:H, 'Point Totals by Grade-Gender'!A430, 'Team Points Summary'!C:C)</f>
        <v>310</v>
      </c>
      <c r="C430" s="16" t="str">
        <f t="shared" si="4"/>
        <v/>
      </c>
      <c r="D430" s="16">
        <f>COUNTIF('Team Points Summary'!H:H, 'Point Totals by Grade-Gender'!A430)</f>
        <v>1</v>
      </c>
      <c r="E430" s="21"/>
    </row>
    <row r="431" spans="1:5" ht="15" hidden="1" x14ac:dyDescent="0.25">
      <c r="A431" s="25" t="s">
        <v>677</v>
      </c>
      <c r="B431" s="16">
        <f>SUMIF('Team Points Summary'!H:H, 'Point Totals by Grade-Gender'!A431, 'Team Points Summary'!C:C)</f>
        <v>323</v>
      </c>
      <c r="C431" s="16" t="str">
        <f t="shared" si="4"/>
        <v/>
      </c>
      <c r="D431" s="16">
        <f>COUNTIF('Team Points Summary'!H:H, 'Point Totals by Grade-Gender'!A431)</f>
        <v>1</v>
      </c>
      <c r="E431" s="21"/>
    </row>
    <row r="432" spans="1:5" ht="15" hidden="1" x14ac:dyDescent="0.25">
      <c r="A432" s="25" t="s">
        <v>400</v>
      </c>
      <c r="B432" s="16">
        <f>SUMIF('Team Points Summary'!H:H, 'Point Totals by Grade-Gender'!A432, 'Team Points Summary'!C:C)</f>
        <v>362</v>
      </c>
      <c r="C432" s="16" t="str">
        <f t="shared" si="4"/>
        <v/>
      </c>
      <c r="D432" s="16">
        <f>COUNTIF('Team Points Summary'!H:H, 'Point Totals by Grade-Gender'!A432)</f>
        <v>1</v>
      </c>
      <c r="E432" s="21"/>
    </row>
    <row r="433" spans="1:5" ht="15" hidden="1" x14ac:dyDescent="0.25">
      <c r="A433" s="25" t="s">
        <v>667</v>
      </c>
      <c r="B433" s="16">
        <f>SUMIF('Team Points Summary'!H:H, 'Point Totals by Grade-Gender'!A433, 'Team Points Summary'!C:C)</f>
        <v>364</v>
      </c>
      <c r="C433" s="16" t="str">
        <f t="shared" si="4"/>
        <v/>
      </c>
      <c r="D433" s="16">
        <f>COUNTIF('Team Points Summary'!H:H, 'Point Totals by Grade-Gender'!A433)</f>
        <v>1</v>
      </c>
      <c r="E433" s="21"/>
    </row>
    <row r="434" spans="1:5" ht="15" hidden="1" x14ac:dyDescent="0.25">
      <c r="A434" s="25" t="s">
        <v>671</v>
      </c>
      <c r="B434" s="16">
        <f>SUMIF('Team Points Summary'!H:H, 'Point Totals by Grade-Gender'!A434, 'Team Points Summary'!C:C)</f>
        <v>404</v>
      </c>
      <c r="C434" s="16" t="str">
        <f t="shared" si="4"/>
        <v/>
      </c>
      <c r="D434" s="16">
        <f>COUNTIF('Team Points Summary'!H:H, 'Point Totals by Grade-Gender'!A434)</f>
        <v>1</v>
      </c>
      <c r="E434" s="21"/>
    </row>
    <row r="435" spans="1:5" ht="15" hidden="1" x14ac:dyDescent="0.25">
      <c r="A435" s="25" t="s">
        <v>668</v>
      </c>
      <c r="B435" s="16">
        <f>SUMIF('Team Points Summary'!H:H, 'Point Totals by Grade-Gender'!A435, 'Team Points Summary'!C:C)</f>
        <v>406</v>
      </c>
      <c r="C435" s="16" t="str">
        <f t="shared" si="4"/>
        <v/>
      </c>
      <c r="D435" s="16">
        <f>COUNTIF('Team Points Summary'!H:H, 'Point Totals by Grade-Gender'!A435)</f>
        <v>1</v>
      </c>
      <c r="E435" s="21"/>
    </row>
    <row r="436" spans="1:5" ht="15" hidden="1" x14ac:dyDescent="0.25">
      <c r="A436" s="25" t="s">
        <v>676</v>
      </c>
      <c r="B436" s="16">
        <f>SUMIF('Team Points Summary'!H:H, 'Point Totals by Grade-Gender'!A436, 'Team Points Summary'!C:C)</f>
        <v>413</v>
      </c>
      <c r="C436" s="16" t="str">
        <f t="shared" si="4"/>
        <v/>
      </c>
      <c r="D436" s="16">
        <f>COUNTIF('Team Points Summary'!H:H, 'Point Totals by Grade-Gender'!A436)</f>
        <v>1</v>
      </c>
      <c r="E436" s="21"/>
    </row>
    <row r="437" spans="1:5" ht="15" hidden="1" x14ac:dyDescent="0.25">
      <c r="A437" s="25" t="s">
        <v>399</v>
      </c>
      <c r="B437" s="16">
        <f>SUMIF('Team Points Summary'!H:H, 'Point Totals by Grade-Gender'!A437, 'Team Points Summary'!C:C)</f>
        <v>429</v>
      </c>
      <c r="C437" s="16" t="str">
        <f t="shared" si="4"/>
        <v/>
      </c>
      <c r="D437" s="16">
        <f>COUNTIF('Team Points Summary'!H:H, 'Point Totals by Grade-Gender'!A437)</f>
        <v>1</v>
      </c>
      <c r="E437" s="21"/>
    </row>
    <row r="438" spans="1:5" ht="15" hidden="1" x14ac:dyDescent="0.25">
      <c r="A438" s="25" t="s">
        <v>204</v>
      </c>
      <c r="B438" s="16">
        <f>SUMIF('Team Points Summary'!H:H, 'Point Totals by Grade-Gender'!A438, 'Team Points Summary'!C:C)</f>
        <v>432</v>
      </c>
      <c r="C438" s="16" t="str">
        <f t="shared" si="4"/>
        <v/>
      </c>
      <c r="D438" s="16">
        <f>COUNTIF('Team Points Summary'!H:H, 'Point Totals by Grade-Gender'!A438)</f>
        <v>1</v>
      </c>
      <c r="E438" s="21"/>
    </row>
    <row r="439" spans="1:5" ht="15" hidden="1" x14ac:dyDescent="0.25">
      <c r="A439" s="25" t="s">
        <v>665</v>
      </c>
      <c r="B439" s="16">
        <f>SUMIF('Team Points Summary'!H:H, 'Point Totals by Grade-Gender'!A439, 'Team Points Summary'!C:C)</f>
        <v>458</v>
      </c>
      <c r="C439" s="16" t="str">
        <f t="shared" si="4"/>
        <v/>
      </c>
      <c r="D439" s="16">
        <f>COUNTIF('Team Points Summary'!H:H, 'Point Totals by Grade-Gender'!A439)</f>
        <v>1</v>
      </c>
      <c r="E439" s="21"/>
    </row>
    <row r="440" spans="1:5" ht="15" hidden="1" x14ac:dyDescent="0.25">
      <c r="A440" s="25" t="s">
        <v>672</v>
      </c>
      <c r="B440" s="16">
        <f>SUMIF('Team Points Summary'!H:H, 'Point Totals by Grade-Gender'!A440, 'Team Points Summary'!C:C)</f>
        <v>458</v>
      </c>
      <c r="C440" s="16" t="str">
        <f t="shared" si="4"/>
        <v/>
      </c>
      <c r="D440" s="16">
        <f>COUNTIF('Team Points Summary'!H:H, 'Point Totals by Grade-Gender'!A440)</f>
        <v>1</v>
      </c>
      <c r="E440" s="21"/>
    </row>
    <row r="441" spans="1:5" ht="15" hidden="1" x14ac:dyDescent="0.25">
      <c r="A441" s="25" t="s">
        <v>670</v>
      </c>
      <c r="B441" s="16">
        <f>SUMIF('Team Points Summary'!H:H, 'Point Totals by Grade-Gender'!A441, 'Team Points Summary'!C:C)</f>
        <v>486</v>
      </c>
      <c r="C441" s="16" t="str">
        <f t="shared" si="4"/>
        <v/>
      </c>
      <c r="D441" s="16">
        <f>COUNTIF('Team Points Summary'!H:H, 'Point Totals by Grade-Gender'!A441)</f>
        <v>1</v>
      </c>
      <c r="E441" s="21"/>
    </row>
    <row r="442" spans="1:5" ht="15" hidden="1" x14ac:dyDescent="0.25">
      <c r="A442" s="25" t="s">
        <v>394</v>
      </c>
      <c r="B442" s="16">
        <f>SUMIF('Team Points Summary'!H:H, 'Point Totals by Grade-Gender'!A442, 'Team Points Summary'!C:C)</f>
        <v>491</v>
      </c>
      <c r="C442" s="16" t="str">
        <f t="shared" si="4"/>
        <v/>
      </c>
      <c r="D442" s="16">
        <f>COUNTIF('Team Points Summary'!H:H, 'Point Totals by Grade-Gender'!A442)</f>
        <v>1</v>
      </c>
      <c r="E442" s="21"/>
    </row>
    <row r="443" spans="1:5" x14ac:dyDescent="0.2">
      <c r="A443" s="15" t="s">
        <v>38</v>
      </c>
      <c r="B443" s="16"/>
      <c r="C443" s="16"/>
      <c r="D443" s="16"/>
      <c r="E443" s="21"/>
    </row>
    <row r="444" spans="1:5" x14ac:dyDescent="0.2">
      <c r="A444" s="11" t="s">
        <v>30</v>
      </c>
      <c r="B444" s="21">
        <f>SUM(B379:B442)</f>
        <v>31145</v>
      </c>
      <c r="C444" s="16"/>
      <c r="D444" s="16"/>
      <c r="E444" s="21">
        <f>SUMIF('Team Points Summary'!H:H, 'Point Totals by Grade-Gender'!A444, 'Team Points Summary'!C:C)</f>
        <v>31145</v>
      </c>
    </row>
    <row r="445" spans="1:5" x14ac:dyDescent="0.2">
      <c r="A445" s="16"/>
      <c r="B445" s="16"/>
      <c r="C445" s="16"/>
      <c r="D445" s="16"/>
      <c r="E445" s="21"/>
    </row>
    <row r="446" spans="1:5" ht="15" x14ac:dyDescent="0.25">
      <c r="A446" s="31" t="s">
        <v>18</v>
      </c>
      <c r="B446" s="16">
        <f>SUMIF('Team Points Summary'!H:H, 'Point Totals by Grade-Gender'!A446, 'Team Points Summary'!C:C)</f>
        <v>144</v>
      </c>
      <c r="C446" s="16">
        <f>IF(D446 = E$2, RANK(B446, B$446:B$465, 1), "")</f>
        <v>1</v>
      </c>
      <c r="D446" s="16">
        <f>COUNTIF('Team Points Summary'!H:H, 'Point Totals by Grade-Gender'!A446)</f>
        <v>3</v>
      </c>
      <c r="E446" s="21"/>
    </row>
    <row r="447" spans="1:5" ht="15" x14ac:dyDescent="0.25">
      <c r="A447" s="31" t="s">
        <v>77</v>
      </c>
      <c r="B447" s="16">
        <f>SUMIF('Team Points Summary'!H:H, 'Point Totals by Grade-Gender'!A447, 'Team Points Summary'!C:C)</f>
        <v>198</v>
      </c>
      <c r="C447" s="16">
        <f>IF(D447 = E$2, RANK(B447, B$446:B$465, 1), "")</f>
        <v>2</v>
      </c>
      <c r="D447" s="16">
        <f>COUNTIF('Team Points Summary'!H:H, 'Point Totals by Grade-Gender'!A447)</f>
        <v>3</v>
      </c>
      <c r="E447" s="21"/>
    </row>
    <row r="448" spans="1:5" ht="15" x14ac:dyDescent="0.25">
      <c r="A448" s="31" t="s">
        <v>648</v>
      </c>
      <c r="B448" s="16">
        <f>SUMIF('Team Points Summary'!H:H, 'Point Totals by Grade-Gender'!A448, 'Team Points Summary'!C:C)</f>
        <v>209</v>
      </c>
      <c r="C448" s="16">
        <f>IF(D448 = E$2, RANK(B448, B$446:B$465, 1), "")</f>
        <v>3</v>
      </c>
      <c r="D448" s="16">
        <f>COUNTIF('Team Points Summary'!H:H, 'Point Totals by Grade-Gender'!A448)</f>
        <v>3</v>
      </c>
      <c r="E448" s="21"/>
    </row>
    <row r="449" spans="1:5" ht="15" x14ac:dyDescent="0.25">
      <c r="A449" s="31" t="s">
        <v>303</v>
      </c>
      <c r="B449" s="16">
        <f>SUMIF('Team Points Summary'!H:H, 'Point Totals by Grade-Gender'!A449, 'Team Points Summary'!C:C)</f>
        <v>224</v>
      </c>
      <c r="C449" s="16">
        <f>IF(D449 = E$2, RANK(B449, B$446:B$465, 1), "")</f>
        <v>4</v>
      </c>
      <c r="D449" s="16">
        <f>COUNTIF('Team Points Summary'!H:H, 'Point Totals by Grade-Gender'!A449)</f>
        <v>3</v>
      </c>
      <c r="E449" s="21"/>
    </row>
    <row r="450" spans="1:5" ht="15" x14ac:dyDescent="0.25">
      <c r="A450" s="31" t="s">
        <v>142</v>
      </c>
      <c r="B450" s="16">
        <f>SUMIF('Team Points Summary'!H:H, 'Point Totals by Grade-Gender'!A450, 'Team Points Summary'!C:C)</f>
        <v>274</v>
      </c>
      <c r="C450" s="16">
        <f>IF(D450 = E$2, RANK(B450, B$446:B$465, 1), "")</f>
        <v>5</v>
      </c>
      <c r="D450" s="16">
        <f>COUNTIF('Team Points Summary'!H:H, 'Point Totals by Grade-Gender'!A450)</f>
        <v>3</v>
      </c>
      <c r="E450" s="21"/>
    </row>
    <row r="451" spans="1:5" ht="15" x14ac:dyDescent="0.25">
      <c r="A451" s="31" t="s">
        <v>403</v>
      </c>
      <c r="B451" s="16">
        <f>SUMIF('Team Points Summary'!H:H, 'Point Totals by Grade-Gender'!A451, 'Team Points Summary'!C:C)</f>
        <v>282</v>
      </c>
      <c r="C451" s="16">
        <f>IF(D451 = E$2, RANK(B451, B$446:B$465, 1), "")</f>
        <v>6</v>
      </c>
      <c r="D451" s="16">
        <f>COUNTIF('Team Points Summary'!H:H, 'Point Totals by Grade-Gender'!A451)</f>
        <v>3</v>
      </c>
      <c r="E451" s="21"/>
    </row>
    <row r="452" spans="1:5" ht="15" x14ac:dyDescent="0.25">
      <c r="A452" s="31" t="s">
        <v>143</v>
      </c>
      <c r="B452" s="16">
        <f>SUMIF('Team Points Summary'!H:H, 'Point Totals by Grade-Gender'!A452, 'Team Points Summary'!C:C)</f>
        <v>303</v>
      </c>
      <c r="C452" s="16">
        <f>IF(D452 = E$2, RANK(B452, B$446:B$465, 1), "")</f>
        <v>7</v>
      </c>
      <c r="D452" s="16">
        <f>COUNTIF('Team Points Summary'!H:H, 'Point Totals by Grade-Gender'!A452)</f>
        <v>3</v>
      </c>
      <c r="E452" s="21"/>
    </row>
    <row r="453" spans="1:5" ht="15" x14ac:dyDescent="0.25">
      <c r="A453" s="31" t="s">
        <v>196</v>
      </c>
      <c r="B453" s="16">
        <f>SUMIF('Team Points Summary'!H:H, 'Point Totals by Grade-Gender'!A453, 'Team Points Summary'!C:C)</f>
        <v>370</v>
      </c>
      <c r="C453" s="16">
        <f>IF(D453 = E$2, RANK(B453, B$446:B$465, 1), "")</f>
        <v>8</v>
      </c>
      <c r="D453" s="16">
        <f>COUNTIF('Team Points Summary'!H:H, 'Point Totals by Grade-Gender'!A453)</f>
        <v>3</v>
      </c>
      <c r="E453" s="21"/>
    </row>
    <row r="454" spans="1:5" ht="15" x14ac:dyDescent="0.25">
      <c r="A454" s="31" t="s">
        <v>115</v>
      </c>
      <c r="B454" s="16">
        <f>SUMIF('Team Points Summary'!H:H, 'Point Totals by Grade-Gender'!A454, 'Team Points Summary'!C:C)</f>
        <v>375</v>
      </c>
      <c r="C454" s="16">
        <f>IF(D454 = E$2, RANK(B454, B$446:B$465, 1), "")</f>
        <v>9</v>
      </c>
      <c r="D454" s="16">
        <f>COUNTIF('Team Points Summary'!H:H, 'Point Totals by Grade-Gender'!A454)</f>
        <v>3</v>
      </c>
      <c r="E454" s="21"/>
    </row>
    <row r="455" spans="1:5" ht="15" x14ac:dyDescent="0.25">
      <c r="A455" s="31" t="s">
        <v>638</v>
      </c>
      <c r="B455" s="16">
        <f>SUMIF('Team Points Summary'!H:H, 'Point Totals by Grade-Gender'!A455, 'Team Points Summary'!C:C)</f>
        <v>385</v>
      </c>
      <c r="C455" s="16">
        <f>IF(D455 = E$2, RANK(B455, B$446:B$465, 1), "")</f>
        <v>10</v>
      </c>
      <c r="D455" s="16">
        <f>COUNTIF('Team Points Summary'!H:H, 'Point Totals by Grade-Gender'!A455)</f>
        <v>3</v>
      </c>
      <c r="E455" s="21"/>
    </row>
    <row r="456" spans="1:5" ht="15" hidden="1" x14ac:dyDescent="0.25">
      <c r="A456" s="31" t="s">
        <v>301</v>
      </c>
      <c r="B456" s="16">
        <f>SUMIF('Team Points Summary'!H:H, 'Point Totals by Grade-Gender'!A456, 'Team Points Summary'!C:C)</f>
        <v>434</v>
      </c>
      <c r="C456" s="16">
        <f>IF(D456 = E$2, RANK(B456, B$446:B$465, 1), "")</f>
        <v>11</v>
      </c>
      <c r="D456" s="16">
        <f>COUNTIF('Team Points Summary'!H:H, 'Point Totals by Grade-Gender'!A456)</f>
        <v>3</v>
      </c>
      <c r="E456" s="21"/>
    </row>
    <row r="457" spans="1:5" ht="15" hidden="1" x14ac:dyDescent="0.25">
      <c r="A457" s="31" t="s">
        <v>198</v>
      </c>
      <c r="B457" s="16">
        <f>SUMIF('Team Points Summary'!H:H, 'Point Totals by Grade-Gender'!A457, 'Team Points Summary'!C:C)</f>
        <v>584</v>
      </c>
      <c r="C457" s="16">
        <f>IF(D457 = E$2, RANK(B457, B$446:B$465, 1), "")</f>
        <v>12</v>
      </c>
      <c r="D457" s="16">
        <f>COUNTIF('Team Points Summary'!H:H, 'Point Totals by Grade-Gender'!A457)</f>
        <v>3</v>
      </c>
      <c r="E457" s="21"/>
    </row>
    <row r="458" spans="1:5" ht="15" hidden="1" x14ac:dyDescent="0.25">
      <c r="A458" s="31" t="s">
        <v>305</v>
      </c>
      <c r="B458" s="16">
        <f>SUMIF('Team Points Summary'!H:H, 'Point Totals by Grade-Gender'!A458, 'Team Points Summary'!C:C)</f>
        <v>623</v>
      </c>
      <c r="C458" s="16">
        <f>IF(D458 = E$2, RANK(B458, B$446:B$465, 1), "")</f>
        <v>13</v>
      </c>
      <c r="D458" s="16">
        <f>COUNTIF('Team Points Summary'!H:H, 'Point Totals by Grade-Gender'!A458)</f>
        <v>3</v>
      </c>
      <c r="E458" s="21"/>
    </row>
    <row r="459" spans="1:5" ht="15" hidden="1" x14ac:dyDescent="0.25">
      <c r="A459" s="31" t="s">
        <v>404</v>
      </c>
      <c r="B459" s="16">
        <f>SUMIF('Team Points Summary'!H:H, 'Point Totals by Grade-Gender'!A459, 'Team Points Summary'!C:C)</f>
        <v>665</v>
      </c>
      <c r="C459" s="16">
        <f>IF(D459 = E$2, RANK(B459, B$446:B$465, 1), "")</f>
        <v>14</v>
      </c>
      <c r="D459" s="16">
        <f>COUNTIF('Team Points Summary'!H:H, 'Point Totals by Grade-Gender'!A459)</f>
        <v>3</v>
      </c>
      <c r="E459" s="21"/>
    </row>
    <row r="460" spans="1:5" ht="15" hidden="1" x14ac:dyDescent="0.25">
      <c r="A460" s="31" t="s">
        <v>300</v>
      </c>
      <c r="B460" s="16">
        <f>SUMIF('Team Points Summary'!H:H, 'Point Totals by Grade-Gender'!A460, 'Team Points Summary'!C:C)</f>
        <v>669</v>
      </c>
      <c r="C460" s="16">
        <f>IF(D460 = E$2, RANK(B460, B$446:B$465, 1), "")</f>
        <v>15</v>
      </c>
      <c r="D460" s="16">
        <f>COUNTIF('Team Points Summary'!H:H, 'Point Totals by Grade-Gender'!A460)</f>
        <v>3</v>
      </c>
      <c r="E460" s="21"/>
    </row>
    <row r="461" spans="1:5" ht="15" hidden="1" x14ac:dyDescent="0.25">
      <c r="A461" s="31" t="s">
        <v>302</v>
      </c>
      <c r="B461" s="16">
        <f>SUMIF('Team Points Summary'!H:H, 'Point Totals by Grade-Gender'!A461, 'Team Points Summary'!C:C)</f>
        <v>714</v>
      </c>
      <c r="C461" s="16">
        <f>IF(D461 = E$2, RANK(B461, B$446:B$465, 1), "")</f>
        <v>16</v>
      </c>
      <c r="D461" s="16">
        <f>COUNTIF('Team Points Summary'!H:H, 'Point Totals by Grade-Gender'!A461)</f>
        <v>3</v>
      </c>
      <c r="E461" s="21"/>
    </row>
    <row r="462" spans="1:5" ht="15" hidden="1" x14ac:dyDescent="0.25">
      <c r="A462" s="31" t="s">
        <v>19</v>
      </c>
      <c r="B462" s="16">
        <f>SUMIF('Team Points Summary'!H:H, 'Point Totals by Grade-Gender'!A462, 'Team Points Summary'!C:C)</f>
        <v>776</v>
      </c>
      <c r="C462" s="16">
        <f>IF(D462 = E$2, RANK(B462, B$446:B$465, 1), "")</f>
        <v>17</v>
      </c>
      <c r="D462" s="16">
        <f>COUNTIF('Team Points Summary'!H:H, 'Point Totals by Grade-Gender'!A462)</f>
        <v>3</v>
      </c>
      <c r="E462" s="21"/>
    </row>
    <row r="463" spans="1:5" ht="15" hidden="1" x14ac:dyDescent="0.25">
      <c r="A463" s="31" t="s">
        <v>649</v>
      </c>
      <c r="B463" s="16">
        <f>SUMIF('Team Points Summary'!H:H, 'Point Totals by Grade-Gender'!A463, 'Team Points Summary'!C:C)</f>
        <v>878</v>
      </c>
      <c r="C463" s="16">
        <f>IF(D463 = E$2, RANK(B463, B$446:B$465, 1), "")</f>
        <v>18</v>
      </c>
      <c r="D463" s="16">
        <f>COUNTIF('Team Points Summary'!H:H, 'Point Totals by Grade-Gender'!A463)</f>
        <v>3</v>
      </c>
      <c r="E463" s="21"/>
    </row>
    <row r="464" spans="1:5" ht="15" hidden="1" x14ac:dyDescent="0.25">
      <c r="A464" s="31" t="s">
        <v>113</v>
      </c>
      <c r="B464" s="16">
        <f>SUMIF('Team Points Summary'!H:H, 'Point Totals by Grade-Gender'!A464, 'Team Points Summary'!C:C)</f>
        <v>1048</v>
      </c>
      <c r="C464" s="16">
        <f>IF(D464 = E$2, RANK(B464, B$446:B$465, 1), "")</f>
        <v>19</v>
      </c>
      <c r="D464" s="16">
        <f>COUNTIF('Team Points Summary'!H:H, 'Point Totals by Grade-Gender'!A464)</f>
        <v>3</v>
      </c>
      <c r="E464" s="21"/>
    </row>
    <row r="465" spans="1:5" ht="15" hidden="1" x14ac:dyDescent="0.25">
      <c r="A465" s="31" t="s">
        <v>650</v>
      </c>
      <c r="B465" s="16">
        <f>SUMIF('Team Points Summary'!H:H, 'Point Totals by Grade-Gender'!A465, 'Team Points Summary'!C:C)</f>
        <v>1056</v>
      </c>
      <c r="C465" s="16">
        <f>IF(D465 = E$2, RANK(B465, B$446:B$465, 1), "")</f>
        <v>20</v>
      </c>
      <c r="D465" s="16">
        <f>COUNTIF('Team Points Summary'!H:H, 'Point Totals by Grade-Gender'!A465)</f>
        <v>3</v>
      </c>
      <c r="E465" s="21"/>
    </row>
    <row r="466" spans="1:5" ht="15" hidden="1" x14ac:dyDescent="0.25">
      <c r="A466" s="31" t="s">
        <v>140</v>
      </c>
      <c r="B466" s="16">
        <f>SUMIF('Team Points Summary'!H:H, 'Point Totals by Grade-Gender'!A466, 'Team Points Summary'!C:C)</f>
        <v>221</v>
      </c>
      <c r="C466" s="16" t="str">
        <f>IF(D466 = E$2, RANK(B466, B$446:B$473, 1), "")</f>
        <v/>
      </c>
      <c r="D466" s="16">
        <f>COUNTIF('Team Points Summary'!H:H, 'Point Totals by Grade-Gender'!A466)</f>
        <v>2</v>
      </c>
      <c r="E466" s="21"/>
    </row>
    <row r="467" spans="1:5" ht="15" hidden="1" x14ac:dyDescent="0.25">
      <c r="A467" s="31" t="s">
        <v>111</v>
      </c>
      <c r="B467" s="16">
        <f>SUMIF('Team Points Summary'!H:H, 'Point Totals by Grade-Gender'!A467, 'Team Points Summary'!C:C)</f>
        <v>274</v>
      </c>
      <c r="C467" s="16" t="str">
        <f>IF(D467 = E$2, RANK(B467, B$446:B$473, 1), "")</f>
        <v/>
      </c>
      <c r="D467" s="16">
        <f>COUNTIF('Team Points Summary'!H:H, 'Point Totals by Grade-Gender'!A467)</f>
        <v>2</v>
      </c>
      <c r="E467" s="21"/>
    </row>
    <row r="468" spans="1:5" ht="15" hidden="1" x14ac:dyDescent="0.25">
      <c r="A468" s="31" t="s">
        <v>626</v>
      </c>
      <c r="B468" s="16">
        <f>SUMIF('Team Points Summary'!H:H, 'Point Totals by Grade-Gender'!A468, 'Team Points Summary'!C:C)</f>
        <v>345</v>
      </c>
      <c r="C468" s="16" t="str">
        <f>IF(D468 = E$2, RANK(B468, B$446:B$473, 1), "")</f>
        <v/>
      </c>
      <c r="D468" s="16">
        <f>COUNTIF('Team Points Summary'!H:H, 'Point Totals by Grade-Gender'!A468)</f>
        <v>2</v>
      </c>
      <c r="E468" s="21"/>
    </row>
    <row r="469" spans="1:5" ht="15" hidden="1" x14ac:dyDescent="0.25">
      <c r="A469" s="31" t="s">
        <v>408</v>
      </c>
      <c r="B469" s="16">
        <f>SUMIF('Team Points Summary'!H:H, 'Point Totals by Grade-Gender'!A469, 'Team Points Summary'!C:C)</f>
        <v>404</v>
      </c>
      <c r="C469" s="16" t="str">
        <f>IF(D469 = E$2, RANK(B469, B$446:B$473, 1), "")</f>
        <v/>
      </c>
      <c r="D469" s="16">
        <f>COUNTIF('Team Points Summary'!H:H, 'Point Totals by Grade-Gender'!A469)</f>
        <v>2</v>
      </c>
      <c r="E469" s="21"/>
    </row>
    <row r="470" spans="1:5" ht="15" hidden="1" x14ac:dyDescent="0.25">
      <c r="A470" s="31" t="s">
        <v>629</v>
      </c>
      <c r="B470" s="16">
        <f>SUMIF('Team Points Summary'!H:H, 'Point Totals by Grade-Gender'!A470, 'Team Points Summary'!C:C)</f>
        <v>431</v>
      </c>
      <c r="C470" s="16" t="str">
        <f>IF(D470 = E$2, RANK(B470, B$446:B$473, 1), "")</f>
        <v/>
      </c>
      <c r="D470" s="16">
        <f>COUNTIF('Team Points Summary'!H:H, 'Point Totals by Grade-Gender'!A470)</f>
        <v>2</v>
      </c>
      <c r="E470" s="21"/>
    </row>
    <row r="471" spans="1:5" ht="15" hidden="1" x14ac:dyDescent="0.25">
      <c r="A471" s="31" t="s">
        <v>639</v>
      </c>
      <c r="B471" s="16">
        <f>SUMIF('Team Points Summary'!H:H, 'Point Totals by Grade-Gender'!A471, 'Team Points Summary'!C:C)</f>
        <v>461</v>
      </c>
      <c r="C471" s="16" t="str">
        <f>IF(D471 = E$2, RANK(B471, B$446:B$473, 1), "")</f>
        <v/>
      </c>
      <c r="D471" s="16">
        <f>COUNTIF('Team Points Summary'!H:H, 'Point Totals by Grade-Gender'!A471)</f>
        <v>2</v>
      </c>
      <c r="E471" s="21"/>
    </row>
    <row r="472" spans="1:5" ht="15" hidden="1" x14ac:dyDescent="0.25">
      <c r="A472" s="31" t="s">
        <v>406</v>
      </c>
      <c r="B472" s="16">
        <f>SUMIF('Team Points Summary'!H:H, 'Point Totals by Grade-Gender'!A472, 'Team Points Summary'!C:C)</f>
        <v>470</v>
      </c>
      <c r="C472" s="16" t="str">
        <f>IF(D472 = E$2, RANK(B472, B$446:B$473, 1), "")</f>
        <v/>
      </c>
      <c r="D472" s="16">
        <f>COUNTIF('Team Points Summary'!H:H, 'Point Totals by Grade-Gender'!A472)</f>
        <v>2</v>
      </c>
      <c r="E472" s="21"/>
    </row>
    <row r="473" spans="1:5" ht="15" hidden="1" x14ac:dyDescent="0.25">
      <c r="A473" s="31" t="s">
        <v>623</v>
      </c>
      <c r="B473" s="16">
        <f>SUMIF('Team Points Summary'!H:H, 'Point Totals by Grade-Gender'!A473, 'Team Points Summary'!C:C)</f>
        <v>482</v>
      </c>
      <c r="C473" s="16" t="str">
        <f>IF(D473 = E$2, RANK(B473, B$446:B$473, 1), "")</f>
        <v/>
      </c>
      <c r="D473" s="16">
        <f>COUNTIF('Team Points Summary'!H:H, 'Point Totals by Grade-Gender'!A473)</f>
        <v>2</v>
      </c>
      <c r="E473" s="21"/>
    </row>
    <row r="474" spans="1:5" ht="15" hidden="1" x14ac:dyDescent="0.25">
      <c r="A474" s="31" t="s">
        <v>635</v>
      </c>
      <c r="B474" s="16">
        <f>SUMIF('Team Points Summary'!H:H, 'Point Totals by Grade-Gender'!A474, 'Team Points Summary'!C:C)</f>
        <v>493</v>
      </c>
      <c r="C474" s="16" t="str">
        <f>IF(D474 = E$2, RANK(B474, B$446:B$471, 1), "")</f>
        <v/>
      </c>
      <c r="D474" s="16">
        <f>COUNTIF('Team Points Summary'!H:H, 'Point Totals by Grade-Gender'!A474)</f>
        <v>2</v>
      </c>
      <c r="E474" s="21"/>
    </row>
    <row r="475" spans="1:5" ht="15" hidden="1" x14ac:dyDescent="0.25">
      <c r="A475" s="31" t="s">
        <v>631</v>
      </c>
      <c r="B475" s="16">
        <f>SUMIF('Team Points Summary'!H:H, 'Point Totals by Grade-Gender'!A475, 'Team Points Summary'!C:C)</f>
        <v>537</v>
      </c>
      <c r="C475" s="16" t="str">
        <f>IF(D475 = E$2, RANK(B475, B$446:B$471, 1), "")</f>
        <v/>
      </c>
      <c r="D475" s="16">
        <f>COUNTIF('Team Points Summary'!H:H, 'Point Totals by Grade-Gender'!A475)</f>
        <v>2</v>
      </c>
      <c r="E475" s="21"/>
    </row>
    <row r="476" spans="1:5" ht="15" hidden="1" x14ac:dyDescent="0.25">
      <c r="A476" s="31" t="s">
        <v>630</v>
      </c>
      <c r="B476" s="16">
        <f>SUMIF('Team Points Summary'!H:H, 'Point Totals by Grade-Gender'!A476, 'Team Points Summary'!C:C)</f>
        <v>641</v>
      </c>
      <c r="C476" s="16" t="str">
        <f>IF(D476 = E$2, RANK(B476, B$446:B$471, 1), "")</f>
        <v/>
      </c>
      <c r="D476" s="16">
        <f>COUNTIF('Team Points Summary'!H:H, 'Point Totals by Grade-Gender'!A476)</f>
        <v>2</v>
      </c>
      <c r="E476" s="21"/>
    </row>
    <row r="477" spans="1:5" ht="15" hidden="1" x14ac:dyDescent="0.25">
      <c r="A477" s="31" t="s">
        <v>652</v>
      </c>
      <c r="B477" s="16">
        <f>SUMIF('Team Points Summary'!H:H, 'Point Totals by Grade-Gender'!A477, 'Team Points Summary'!C:C)</f>
        <v>651</v>
      </c>
      <c r="C477" s="16" t="str">
        <f>IF(D477 = E$2, RANK(B477, B$446:B$471, 1), "")</f>
        <v/>
      </c>
      <c r="D477" s="16">
        <f>COUNTIF('Team Points Summary'!H:H, 'Point Totals by Grade-Gender'!A477)</f>
        <v>2</v>
      </c>
      <c r="E477" s="21"/>
    </row>
    <row r="478" spans="1:5" ht="15" hidden="1" x14ac:dyDescent="0.25">
      <c r="A478" s="31" t="s">
        <v>646</v>
      </c>
      <c r="B478" s="16">
        <f>SUMIF('Team Points Summary'!H:H, 'Point Totals by Grade-Gender'!A478, 'Team Points Summary'!C:C)</f>
        <v>685</v>
      </c>
      <c r="C478" s="16" t="str">
        <f>IF(D478 = E$2, RANK(B478, B$446:B$471, 1), "")</f>
        <v/>
      </c>
      <c r="D478" s="16">
        <f>COUNTIF('Team Points Summary'!H:H, 'Point Totals by Grade-Gender'!A478)</f>
        <v>2</v>
      </c>
      <c r="E478" s="21"/>
    </row>
    <row r="479" spans="1:5" ht="15" hidden="1" x14ac:dyDescent="0.25">
      <c r="A479" s="31" t="s">
        <v>405</v>
      </c>
      <c r="B479" s="16">
        <f>SUMIF('Team Points Summary'!H:H, 'Point Totals by Grade-Gender'!A479, 'Team Points Summary'!C:C)</f>
        <v>712</v>
      </c>
      <c r="C479" s="16" t="str">
        <f>IF(D479 = E$2, RANK(B479, B$446:B$471, 1), "")</f>
        <v/>
      </c>
      <c r="D479" s="16">
        <f>COUNTIF('Team Points Summary'!H:H, 'Point Totals by Grade-Gender'!A479)</f>
        <v>2</v>
      </c>
      <c r="E479" s="21"/>
    </row>
    <row r="480" spans="1:5" ht="15" hidden="1" x14ac:dyDescent="0.25">
      <c r="A480" s="31" t="s">
        <v>627</v>
      </c>
      <c r="B480" s="16">
        <f>SUMIF('Team Points Summary'!H:H, 'Point Totals by Grade-Gender'!A480, 'Team Points Summary'!C:C)</f>
        <v>731</v>
      </c>
      <c r="C480" s="16" t="str">
        <f>IF(D480 = E$2, RANK(B480, B$446:B$471, 1), "")</f>
        <v/>
      </c>
      <c r="D480" s="16">
        <f>COUNTIF('Team Points Summary'!H:H, 'Point Totals by Grade-Gender'!A480)</f>
        <v>2</v>
      </c>
      <c r="E480" s="21"/>
    </row>
    <row r="481" spans="1:5" ht="15" hidden="1" x14ac:dyDescent="0.25">
      <c r="A481" s="31" t="s">
        <v>643</v>
      </c>
      <c r="B481" s="16">
        <f>SUMIF('Team Points Summary'!H:H, 'Point Totals by Grade-Gender'!A481, 'Team Points Summary'!C:C)</f>
        <v>905</v>
      </c>
      <c r="C481" s="16" t="str">
        <f>IF(D481 = E$2, RANK(B481, B$446:B$471, 1), "")</f>
        <v/>
      </c>
      <c r="D481" s="16">
        <f>COUNTIF('Team Points Summary'!H:H, 'Point Totals by Grade-Gender'!A481)</f>
        <v>2</v>
      </c>
      <c r="E481" s="21"/>
    </row>
    <row r="482" spans="1:5" ht="15" hidden="1" x14ac:dyDescent="0.25">
      <c r="A482" s="31" t="s">
        <v>641</v>
      </c>
      <c r="B482" s="16">
        <f>SUMIF('Team Points Summary'!H:H, 'Point Totals by Grade-Gender'!A482, 'Team Points Summary'!C:C)</f>
        <v>120</v>
      </c>
      <c r="C482" s="16" t="str">
        <f>IF(D482 = E$2, RANK(B482, B$446:B$471, 1), "")</f>
        <v/>
      </c>
      <c r="D482" s="16">
        <f>COUNTIF('Team Points Summary'!H:H, 'Point Totals by Grade-Gender'!A482)</f>
        <v>1</v>
      </c>
      <c r="E482" s="21"/>
    </row>
    <row r="483" spans="1:5" ht="15" hidden="1" x14ac:dyDescent="0.25">
      <c r="A483" s="31" t="s">
        <v>409</v>
      </c>
      <c r="B483" s="16">
        <f>SUMIF('Team Points Summary'!H:H, 'Point Totals by Grade-Gender'!A483, 'Team Points Summary'!C:C)</f>
        <v>138</v>
      </c>
      <c r="C483" s="16" t="str">
        <f>IF(D483 = E$2, RANK(B483, B$446:B$471, 1), "")</f>
        <v/>
      </c>
      <c r="D483" s="16">
        <f>COUNTIF('Team Points Summary'!H:H, 'Point Totals by Grade-Gender'!A483)</f>
        <v>1</v>
      </c>
      <c r="E483" s="21"/>
    </row>
    <row r="484" spans="1:5" ht="15" hidden="1" x14ac:dyDescent="0.25">
      <c r="A484" s="31" t="s">
        <v>632</v>
      </c>
      <c r="B484" s="16">
        <f>SUMIF('Team Points Summary'!H:H, 'Point Totals by Grade-Gender'!A484, 'Team Points Summary'!C:C)</f>
        <v>166</v>
      </c>
      <c r="C484" s="16" t="str">
        <f>IF(D484 = E$2, RANK(B484, B$446:B$471, 1), "")</f>
        <v/>
      </c>
      <c r="D484" s="16">
        <f>COUNTIF('Team Points Summary'!H:H, 'Point Totals by Grade-Gender'!A484)</f>
        <v>1</v>
      </c>
      <c r="E484" s="21"/>
    </row>
    <row r="485" spans="1:5" ht="15" hidden="1" x14ac:dyDescent="0.25">
      <c r="A485" s="31" t="s">
        <v>197</v>
      </c>
      <c r="B485" s="16">
        <f>SUMIF('Team Points Summary'!H:H, 'Point Totals by Grade-Gender'!A485, 'Team Points Summary'!C:C)</f>
        <v>172</v>
      </c>
      <c r="C485" s="16" t="str">
        <f>IF(D485 = E$2, RANK(B485, B$446:B$471, 1), "")</f>
        <v/>
      </c>
      <c r="D485" s="16">
        <f>COUNTIF('Team Points Summary'!H:H, 'Point Totals by Grade-Gender'!A485)</f>
        <v>1</v>
      </c>
      <c r="E485" s="21"/>
    </row>
    <row r="486" spans="1:5" ht="15" hidden="1" x14ac:dyDescent="0.25">
      <c r="A486" s="31" t="s">
        <v>407</v>
      </c>
      <c r="B486" s="16">
        <f>SUMIF('Team Points Summary'!H:H, 'Point Totals by Grade-Gender'!A486, 'Team Points Summary'!C:C)</f>
        <v>221</v>
      </c>
      <c r="C486" s="16" t="str">
        <f>IF(D486 = E$2, RANK(B486, B$446:B$471, 1), "")</f>
        <v/>
      </c>
      <c r="D486" s="16">
        <f>COUNTIF('Team Points Summary'!H:H, 'Point Totals by Grade-Gender'!A486)</f>
        <v>1</v>
      </c>
      <c r="E486" s="21"/>
    </row>
    <row r="487" spans="1:5" ht="15" hidden="1" x14ac:dyDescent="0.25">
      <c r="A487" s="31" t="s">
        <v>114</v>
      </c>
      <c r="B487" s="16">
        <f>SUMIF('Team Points Summary'!H:H, 'Point Totals by Grade-Gender'!A487, 'Team Points Summary'!C:C)</f>
        <v>233</v>
      </c>
      <c r="C487" s="16" t="str">
        <f>IF(D487 = E$2, RANK(B487, B$446:B$471, 1), "")</f>
        <v/>
      </c>
      <c r="D487" s="16">
        <f>COUNTIF('Team Points Summary'!H:H, 'Point Totals by Grade-Gender'!A487)</f>
        <v>1</v>
      </c>
      <c r="E487" s="21"/>
    </row>
    <row r="488" spans="1:5" ht="15" hidden="1" x14ac:dyDescent="0.25">
      <c r="A488" s="31" t="s">
        <v>644</v>
      </c>
      <c r="B488" s="16">
        <f>SUMIF('Team Points Summary'!H:H, 'Point Totals by Grade-Gender'!A488, 'Team Points Summary'!C:C)</f>
        <v>238</v>
      </c>
      <c r="C488" s="16" t="str">
        <f>IF(D488 = E$2, RANK(B488, B$446:B$471, 1), "")</f>
        <v/>
      </c>
      <c r="D488" s="16">
        <f>COUNTIF('Team Points Summary'!H:H, 'Point Totals by Grade-Gender'!A488)</f>
        <v>1</v>
      </c>
      <c r="E488" s="21"/>
    </row>
    <row r="489" spans="1:5" ht="15" hidden="1" x14ac:dyDescent="0.25">
      <c r="A489" s="31" t="s">
        <v>640</v>
      </c>
      <c r="B489" s="16">
        <f>SUMIF('Team Points Summary'!H:H, 'Point Totals by Grade-Gender'!A489, 'Team Points Summary'!C:C)</f>
        <v>247</v>
      </c>
      <c r="C489" s="16" t="str">
        <f>IF(D489 = E$2, RANK(B489, B$446:B$471, 1), "")</f>
        <v/>
      </c>
      <c r="D489" s="16">
        <f>COUNTIF('Team Points Summary'!H:H, 'Point Totals by Grade-Gender'!A489)</f>
        <v>1</v>
      </c>
      <c r="E489" s="21"/>
    </row>
    <row r="490" spans="1:5" ht="15" hidden="1" x14ac:dyDescent="0.25">
      <c r="A490" s="31" t="s">
        <v>200</v>
      </c>
      <c r="B490" s="16">
        <f>SUMIF('Team Points Summary'!H:H, 'Point Totals by Grade-Gender'!A490, 'Team Points Summary'!C:C)</f>
        <v>262</v>
      </c>
      <c r="C490" s="16" t="str">
        <f>IF(D490 = E$2, RANK(B490, B$446:B$471, 1), "")</f>
        <v/>
      </c>
      <c r="D490" s="16">
        <f>COUNTIF('Team Points Summary'!H:H, 'Point Totals by Grade-Gender'!A490)</f>
        <v>1</v>
      </c>
      <c r="E490" s="21"/>
    </row>
    <row r="491" spans="1:5" ht="15" hidden="1" x14ac:dyDescent="0.25">
      <c r="A491" s="31" t="s">
        <v>199</v>
      </c>
      <c r="B491" s="16">
        <f>SUMIF('Team Points Summary'!H:H, 'Point Totals by Grade-Gender'!A491, 'Team Points Summary'!C:C)</f>
        <v>281</v>
      </c>
      <c r="C491" s="16" t="str">
        <f>IF(D491 = E$2, RANK(B491, B$446:B$471, 1), "")</f>
        <v/>
      </c>
      <c r="D491" s="16">
        <f>COUNTIF('Team Points Summary'!H:H, 'Point Totals by Grade-Gender'!A491)</f>
        <v>1</v>
      </c>
      <c r="E491" s="21"/>
    </row>
    <row r="492" spans="1:5" ht="15" hidden="1" x14ac:dyDescent="0.25">
      <c r="A492" s="31" t="s">
        <v>625</v>
      </c>
      <c r="B492" s="16">
        <f>SUMIF('Team Points Summary'!H:H, 'Point Totals by Grade-Gender'!A492, 'Team Points Summary'!C:C)</f>
        <v>316</v>
      </c>
      <c r="C492" s="16" t="str">
        <f>IF(D492 = E$2, RANK(B492, B$446:B$471, 1), "")</f>
        <v/>
      </c>
      <c r="D492" s="16">
        <f>COUNTIF('Team Points Summary'!H:H, 'Point Totals by Grade-Gender'!A492)</f>
        <v>1</v>
      </c>
      <c r="E492" s="21"/>
    </row>
    <row r="493" spans="1:5" ht="15" hidden="1" x14ac:dyDescent="0.25">
      <c r="A493" s="31" t="s">
        <v>633</v>
      </c>
      <c r="B493" s="16">
        <f>SUMIF('Team Points Summary'!H:H, 'Point Totals by Grade-Gender'!A493, 'Team Points Summary'!C:C)</f>
        <v>324</v>
      </c>
      <c r="C493" s="16" t="str">
        <f>IF(D493 = E$2, RANK(B493, B$446:B$471, 1), "")</f>
        <v/>
      </c>
      <c r="D493" s="16">
        <f>COUNTIF('Team Points Summary'!H:H, 'Point Totals by Grade-Gender'!A493)</f>
        <v>1</v>
      </c>
      <c r="E493" s="21"/>
    </row>
    <row r="494" spans="1:5" ht="15" hidden="1" x14ac:dyDescent="0.25">
      <c r="A494" s="31" t="s">
        <v>112</v>
      </c>
      <c r="B494" s="16">
        <f>SUMIF('Team Points Summary'!H:H, 'Point Totals by Grade-Gender'!A494, 'Team Points Summary'!C:C)</f>
        <v>327</v>
      </c>
      <c r="C494" s="16" t="str">
        <f>IF(D494 = E$2, RANK(B494, B$446:B$471, 1), "")</f>
        <v/>
      </c>
      <c r="D494" s="16">
        <f>COUNTIF('Team Points Summary'!H:H, 'Point Totals by Grade-Gender'!A494)</f>
        <v>1</v>
      </c>
      <c r="E494" s="21"/>
    </row>
    <row r="495" spans="1:5" ht="15" hidden="1" x14ac:dyDescent="0.25">
      <c r="A495" s="31" t="s">
        <v>304</v>
      </c>
      <c r="B495" s="16">
        <f>SUMIF('Team Points Summary'!H:H, 'Point Totals by Grade-Gender'!A495, 'Team Points Summary'!C:C)</f>
        <v>340</v>
      </c>
      <c r="C495" s="16" t="str">
        <f>IF(D495 = E$2, RANK(B495, B$446:B$471, 1), "")</f>
        <v/>
      </c>
      <c r="D495" s="16">
        <f>COUNTIF('Team Points Summary'!H:H, 'Point Totals by Grade-Gender'!A495)</f>
        <v>1</v>
      </c>
      <c r="E495" s="21"/>
    </row>
    <row r="496" spans="1:5" ht="15" hidden="1" x14ac:dyDescent="0.25">
      <c r="A496" s="31" t="s">
        <v>647</v>
      </c>
      <c r="B496" s="16">
        <f>SUMIF('Team Points Summary'!H:H, 'Point Totals by Grade-Gender'!A496, 'Team Points Summary'!C:C)</f>
        <v>353</v>
      </c>
      <c r="C496" s="16" t="str">
        <f>IF(D496 = E$2, RANK(B496, B$446:B$471, 1), "")</f>
        <v/>
      </c>
      <c r="D496" s="16">
        <f>COUNTIF('Team Points Summary'!H:H, 'Point Totals by Grade-Gender'!A496)</f>
        <v>1</v>
      </c>
      <c r="E496" s="21"/>
    </row>
    <row r="497" spans="1:5" ht="15" hidden="1" x14ac:dyDescent="0.25">
      <c r="A497" s="31" t="s">
        <v>645</v>
      </c>
      <c r="B497" s="16">
        <f>SUMIF('Team Points Summary'!H:H, 'Point Totals by Grade-Gender'!A497, 'Team Points Summary'!C:C)</f>
        <v>356</v>
      </c>
      <c r="C497" s="16" t="str">
        <f>IF(D497 = E$2, RANK(B497, B$446:B$471, 1), "")</f>
        <v/>
      </c>
      <c r="D497" s="16">
        <f>COUNTIF('Team Points Summary'!H:H, 'Point Totals by Grade-Gender'!A497)</f>
        <v>1</v>
      </c>
      <c r="E497" s="21"/>
    </row>
    <row r="498" spans="1:5" ht="15" hidden="1" x14ac:dyDescent="0.25">
      <c r="A498" s="31" t="s">
        <v>624</v>
      </c>
      <c r="B498" s="16">
        <f>SUMIF('Team Points Summary'!H:H, 'Point Totals by Grade-Gender'!A498, 'Team Points Summary'!C:C)</f>
        <v>367</v>
      </c>
      <c r="C498" s="16" t="str">
        <f>IF(D498 = E$2, RANK(B498, B$446:B$471, 1), "")</f>
        <v/>
      </c>
      <c r="D498" s="16">
        <f>COUNTIF('Team Points Summary'!H:H, 'Point Totals by Grade-Gender'!A498)</f>
        <v>1</v>
      </c>
      <c r="E498" s="21"/>
    </row>
    <row r="499" spans="1:5" ht="15" hidden="1" x14ac:dyDescent="0.25">
      <c r="A499" s="31" t="s">
        <v>195</v>
      </c>
      <c r="B499" s="16">
        <f>SUMIF('Team Points Summary'!H:H, 'Point Totals by Grade-Gender'!A499, 'Team Points Summary'!C:C)</f>
        <v>383</v>
      </c>
      <c r="C499" s="16" t="str">
        <f>IF(D499 = E$2, RANK(B499, B$446:B$471, 1), "")</f>
        <v/>
      </c>
      <c r="D499" s="16">
        <f>COUNTIF('Team Points Summary'!H:H, 'Point Totals by Grade-Gender'!A499)</f>
        <v>1</v>
      </c>
      <c r="E499" s="21"/>
    </row>
    <row r="500" spans="1:5" ht="15" hidden="1" x14ac:dyDescent="0.25">
      <c r="A500" s="31" t="s">
        <v>642</v>
      </c>
      <c r="B500" s="16">
        <f>SUMIF('Team Points Summary'!H:H, 'Point Totals by Grade-Gender'!A500, 'Team Points Summary'!C:C)</f>
        <v>412</v>
      </c>
      <c r="C500" s="16" t="str">
        <f>IF(D500 = E$2, RANK(B500, B$446:B$471, 1), "")</f>
        <v/>
      </c>
      <c r="D500" s="16">
        <f>COUNTIF('Team Points Summary'!H:H, 'Point Totals by Grade-Gender'!A500)</f>
        <v>1</v>
      </c>
      <c r="E500" s="21"/>
    </row>
    <row r="501" spans="1:5" ht="15" hidden="1" x14ac:dyDescent="0.25">
      <c r="A501" s="31" t="s">
        <v>636</v>
      </c>
      <c r="B501" s="16">
        <f>SUMIF('Team Points Summary'!H:H, 'Point Totals by Grade-Gender'!A501, 'Team Points Summary'!C:C)</f>
        <v>438</v>
      </c>
      <c r="C501" s="16" t="str">
        <f>IF(D501 = E$2, RANK(B501, B$446:B$471, 1), "")</f>
        <v/>
      </c>
      <c r="D501" s="16">
        <f>COUNTIF('Team Points Summary'!H:H, 'Point Totals by Grade-Gender'!A501)</f>
        <v>1</v>
      </c>
      <c r="E501" s="21"/>
    </row>
    <row r="502" spans="1:5" ht="15" hidden="1" x14ac:dyDescent="0.25">
      <c r="A502" s="31" t="s">
        <v>637</v>
      </c>
      <c r="B502" s="16">
        <f>SUMIF('Team Points Summary'!H:H, 'Point Totals by Grade-Gender'!A502, 'Team Points Summary'!C:C)</f>
        <v>498</v>
      </c>
      <c r="C502" s="16" t="str">
        <f>IF(D502 = E$2, RANK(B502, B$446:B$471, 1), "")</f>
        <v/>
      </c>
      <c r="D502" s="16">
        <f>COUNTIF('Team Points Summary'!H:H, 'Point Totals by Grade-Gender'!A502)</f>
        <v>1</v>
      </c>
      <c r="E502" s="21"/>
    </row>
    <row r="503" spans="1:5" ht="15" hidden="1" x14ac:dyDescent="0.25">
      <c r="A503" s="31" t="s">
        <v>141</v>
      </c>
      <c r="B503" s="16">
        <f>SUMIF('Team Points Summary'!H:H, 'Point Totals by Grade-Gender'!A503, 'Team Points Summary'!C:C)</f>
        <v>504</v>
      </c>
      <c r="C503" s="16" t="str">
        <f>IF(D503 = E$2, RANK(B503, B$446:B$471, 1), "")</f>
        <v/>
      </c>
      <c r="D503" s="16">
        <f>COUNTIF('Team Points Summary'!H:H, 'Point Totals by Grade-Gender'!A503)</f>
        <v>1</v>
      </c>
      <c r="E503" s="21"/>
    </row>
    <row r="504" spans="1:5" ht="15" hidden="1" x14ac:dyDescent="0.25">
      <c r="A504" s="31" t="s">
        <v>628</v>
      </c>
      <c r="B504" s="16">
        <f>SUMIF('Team Points Summary'!H:H, 'Point Totals by Grade-Gender'!A504, 'Team Points Summary'!C:C)</f>
        <v>507</v>
      </c>
      <c r="C504" s="16" t="str">
        <f>IF(D504 = E$2, RANK(B504, B$446:B$471, 1), "")</f>
        <v/>
      </c>
      <c r="D504" s="16">
        <f>COUNTIF('Team Points Summary'!H:H, 'Point Totals by Grade-Gender'!A504)</f>
        <v>1</v>
      </c>
      <c r="E504" s="21"/>
    </row>
    <row r="505" spans="1:5" ht="15" hidden="1" x14ac:dyDescent="0.25">
      <c r="A505" s="31" t="s">
        <v>651</v>
      </c>
      <c r="B505" s="16">
        <f>SUMIF('Team Points Summary'!H:H, 'Point Totals by Grade-Gender'!A505, 'Team Points Summary'!C:C)</f>
        <v>513</v>
      </c>
      <c r="C505" s="16" t="str">
        <f>IF(D505 = E$2, RANK(B505, B$446:B$471, 1), "")</f>
        <v/>
      </c>
      <c r="D505" s="16">
        <f>COUNTIF('Team Points Summary'!H:H, 'Point Totals by Grade-Gender'!A505)</f>
        <v>1</v>
      </c>
      <c r="E505" s="21"/>
    </row>
    <row r="506" spans="1:5" ht="15" hidden="1" x14ac:dyDescent="0.25">
      <c r="A506" s="31" t="s">
        <v>634</v>
      </c>
      <c r="B506" s="16">
        <f>SUMIF('Team Points Summary'!H:H, 'Point Totals by Grade-Gender'!A506, 'Team Points Summary'!C:C)</f>
        <v>519</v>
      </c>
      <c r="C506" s="16" t="str">
        <f>IF(D506 = E$2, RANK(B506, B$446:B$471, 1), "")</f>
        <v/>
      </c>
      <c r="D506" s="16">
        <f>COUNTIF('Team Points Summary'!H:H, 'Point Totals by Grade-Gender'!A506)</f>
        <v>1</v>
      </c>
      <c r="E506" s="21"/>
    </row>
    <row r="507" spans="1:5" ht="15" hidden="1" x14ac:dyDescent="0.25">
      <c r="A507" s="31" t="s">
        <v>653</v>
      </c>
      <c r="B507" s="16">
        <f>SUMIF('Team Points Summary'!H:H, 'Point Totals by Grade-Gender'!A507, 'Team Points Summary'!C:C)</f>
        <v>564</v>
      </c>
      <c r="C507" s="16" t="str">
        <f>IF(D507 = E$2, RANK(B507, B$446:B$471, 1), "")</f>
        <v/>
      </c>
      <c r="D507" s="16">
        <f>COUNTIF('Team Points Summary'!H:H, 'Point Totals by Grade-Gender'!A507)</f>
        <v>1</v>
      </c>
      <c r="E507" s="21"/>
    </row>
    <row r="508" spans="1:5" x14ac:dyDescent="0.2">
      <c r="A508" s="15" t="s">
        <v>38</v>
      </c>
      <c r="B508" s="16"/>
      <c r="C508" s="16"/>
      <c r="D508" s="16"/>
      <c r="E508" s="21"/>
    </row>
    <row r="509" spans="1:5" x14ac:dyDescent="0.2">
      <c r="A509" s="11" t="s">
        <v>31</v>
      </c>
      <c r="B509" s="21">
        <f>SUM(B446:B507)</f>
        <v>27453</v>
      </c>
      <c r="C509" s="16"/>
      <c r="D509" s="16"/>
      <c r="E509" s="21">
        <f>SUMIF('Team Points Summary'!H:H, 'Point Totals by Grade-Gender'!A509, 'Team Points Summary'!C:C)</f>
        <v>27453</v>
      </c>
    </row>
    <row r="511" spans="1:5" ht="18" x14ac:dyDescent="0.25">
      <c r="A511" s="20" t="s">
        <v>149</v>
      </c>
      <c r="B511" s="19">
        <f>SUM(B5,B9,B111,B218,B304,B377,B444,B509)</f>
        <v>300105</v>
      </c>
    </row>
  </sheetData>
  <phoneticPr fontId="6" type="noConversion"/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Point Totals by Grade and Gender</oddHeader>
    <oddFooter>&amp;L&amp;Z&amp;F &amp;A 
&amp;D &amp;T&amp;RPage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"/>
  <sheetViews>
    <sheetView tabSelected="1" workbookViewId="0">
      <pane ySplit="1380" topLeftCell="A3" activePane="bottomLeft"/>
      <selection pane="bottomLeft" activeCell="F3" sqref="F3"/>
    </sheetView>
  </sheetViews>
  <sheetFormatPr defaultRowHeight="12.75" x14ac:dyDescent="0.2"/>
  <cols>
    <col min="1" max="1" width="30.5703125" customWidth="1"/>
    <col min="3" max="3" width="7.7109375" customWidth="1"/>
    <col min="4" max="4" width="6.42578125" customWidth="1"/>
    <col min="5" max="5" width="6" hidden="1" customWidth="1"/>
  </cols>
  <sheetData>
    <row r="1" spans="1:5" ht="18" x14ac:dyDescent="0.25">
      <c r="A1" s="4" t="s">
        <v>411</v>
      </c>
    </row>
    <row r="2" spans="1:5" ht="38.25" x14ac:dyDescent="0.2">
      <c r="A2" s="5" t="s">
        <v>0</v>
      </c>
      <c r="B2" s="3" t="s">
        <v>22</v>
      </c>
      <c r="C2" s="3" t="s">
        <v>4</v>
      </c>
      <c r="D2" s="7" t="s">
        <v>23</v>
      </c>
      <c r="E2">
        <v>18</v>
      </c>
    </row>
    <row r="3" spans="1:5" ht="15" x14ac:dyDescent="0.25">
      <c r="A3" s="27" t="s">
        <v>78</v>
      </c>
      <c r="B3" s="16">
        <f>SUMIF('Team Points Summary'!B:B, 'Team Overall'!A3, 'Team Points Summary'!C:C)</f>
        <v>1658</v>
      </c>
      <c r="C3" s="16">
        <f>IF(E$2 = D3, RANK(B3, B$3:B$6, 1), "")</f>
        <v>1</v>
      </c>
      <c r="D3" s="16">
        <f>COUNTIF('Team Points Summary'!B:B, 'Team Overall'!A3)</f>
        <v>18</v>
      </c>
    </row>
    <row r="4" spans="1:5" ht="15" x14ac:dyDescent="0.25">
      <c r="A4" s="27" t="s">
        <v>51</v>
      </c>
      <c r="B4" s="16">
        <f>SUMIF('Team Points Summary'!B:B, 'Team Overall'!A4, 'Team Points Summary'!C:C)</f>
        <v>1979</v>
      </c>
      <c r="C4" s="16">
        <f t="shared" ref="C4:C6" si="0">IF(E$2 = D4, RANK(B4, B$3:B$6, 1), "")</f>
        <v>2</v>
      </c>
      <c r="D4" s="16">
        <f>COUNTIF('Team Points Summary'!B:B, 'Team Overall'!A4)</f>
        <v>18</v>
      </c>
    </row>
    <row r="5" spans="1:5" ht="15" x14ac:dyDescent="0.25">
      <c r="A5" s="27" t="s">
        <v>45</v>
      </c>
      <c r="B5" s="16">
        <f>SUMIF('Team Points Summary'!B:B, 'Team Overall'!A5, 'Team Points Summary'!C:C)</f>
        <v>2290</v>
      </c>
      <c r="C5" s="16">
        <f t="shared" si="0"/>
        <v>3</v>
      </c>
      <c r="D5" s="16">
        <f>COUNTIF('Team Points Summary'!B:B, 'Team Overall'!A5)</f>
        <v>18</v>
      </c>
    </row>
    <row r="6" spans="1:5" ht="15" x14ac:dyDescent="0.25">
      <c r="A6" s="27" t="s">
        <v>222</v>
      </c>
      <c r="B6" s="16">
        <f>SUMIF('Team Points Summary'!B:B, 'Team Overall'!A6, 'Team Points Summary'!C:C)</f>
        <v>3822</v>
      </c>
      <c r="C6" s="16">
        <f t="shared" si="0"/>
        <v>4</v>
      </c>
      <c r="D6" s="16">
        <f>COUNTIF('Team Points Summary'!B:B, 'Team Overall'!A6)</f>
        <v>18</v>
      </c>
    </row>
    <row r="7" spans="1:5" ht="15" x14ac:dyDescent="0.25">
      <c r="A7" s="27" t="s">
        <v>66</v>
      </c>
      <c r="B7" s="16">
        <f>SUMIF('Team Points Summary'!B:B, 'Team Overall'!A7, 'Team Points Summary'!C:C)</f>
        <v>1918</v>
      </c>
      <c r="C7" s="16" t="str">
        <f t="shared" ref="C4:C67" si="1">IF(E$2 = D7, RANK(B7, B$3:B$5, 1), "")</f>
        <v/>
      </c>
      <c r="D7" s="16">
        <f>COUNTIF('Team Points Summary'!B:B, 'Team Overall'!A7)</f>
        <v>17</v>
      </c>
    </row>
    <row r="8" spans="1:5" ht="15" x14ac:dyDescent="0.25">
      <c r="A8" s="27" t="s">
        <v>61</v>
      </c>
      <c r="B8" s="16">
        <f>SUMIF('Team Points Summary'!B:B, 'Team Overall'!A8, 'Team Points Summary'!C:C)</f>
        <v>2122</v>
      </c>
      <c r="C8" s="16" t="str">
        <f t="shared" si="1"/>
        <v/>
      </c>
      <c r="D8" s="16">
        <f>COUNTIF('Team Points Summary'!B:B, 'Team Overall'!A8)</f>
        <v>17</v>
      </c>
    </row>
    <row r="9" spans="1:5" ht="15" x14ac:dyDescent="0.25">
      <c r="A9" s="27" t="s">
        <v>47</v>
      </c>
      <c r="B9" s="16">
        <f>SUMIF('Team Points Summary'!B:B, 'Team Overall'!A9, 'Team Points Summary'!C:C)</f>
        <v>2795</v>
      </c>
      <c r="C9" s="16" t="str">
        <f t="shared" si="1"/>
        <v/>
      </c>
      <c r="D9" s="16">
        <f>COUNTIF('Team Points Summary'!B:B, 'Team Overall'!A9)</f>
        <v>17</v>
      </c>
    </row>
    <row r="10" spans="1:5" ht="15" x14ac:dyDescent="0.25">
      <c r="A10" s="27" t="s">
        <v>46</v>
      </c>
      <c r="B10" s="16">
        <f>SUMIF('Team Points Summary'!B:B, 'Team Overall'!A10, 'Team Points Summary'!C:C)</f>
        <v>3833</v>
      </c>
      <c r="C10" s="16" t="str">
        <f t="shared" si="1"/>
        <v/>
      </c>
      <c r="D10" s="16">
        <f>COUNTIF('Team Points Summary'!B:B, 'Team Overall'!A10)</f>
        <v>17</v>
      </c>
    </row>
    <row r="11" spans="1:5" ht="15" x14ac:dyDescent="0.25">
      <c r="A11" s="27" t="s">
        <v>48</v>
      </c>
      <c r="B11" s="16">
        <f>SUMIF('Team Points Summary'!B:B, 'Team Overall'!A11, 'Team Points Summary'!C:C)</f>
        <v>2644</v>
      </c>
      <c r="C11" s="16" t="str">
        <f t="shared" si="1"/>
        <v/>
      </c>
      <c r="D11" s="16">
        <f>COUNTIF('Team Points Summary'!B:B, 'Team Overall'!A11)</f>
        <v>16</v>
      </c>
    </row>
    <row r="12" spans="1:5" ht="14.25" customHeight="1" x14ac:dyDescent="0.25">
      <c r="A12" s="27" t="s">
        <v>67</v>
      </c>
      <c r="B12" s="16">
        <f>SUMIF('Team Points Summary'!B:B, 'Team Overall'!A12, 'Team Points Summary'!C:C)</f>
        <v>3397</v>
      </c>
      <c r="C12" s="16" t="str">
        <f t="shared" si="1"/>
        <v/>
      </c>
      <c r="D12" s="16">
        <f>COUNTIF('Team Points Summary'!B:B, 'Team Overall'!A12)</f>
        <v>16</v>
      </c>
    </row>
    <row r="13" spans="1:5" ht="15" x14ac:dyDescent="0.25">
      <c r="A13" s="27" t="s">
        <v>50</v>
      </c>
      <c r="B13" s="16">
        <f>SUMIF('Team Points Summary'!B:B, 'Team Overall'!A13, 'Team Points Summary'!C:C)</f>
        <v>2621</v>
      </c>
      <c r="C13" s="16" t="str">
        <f t="shared" si="1"/>
        <v/>
      </c>
      <c r="D13" s="16">
        <f>COUNTIF('Team Points Summary'!B:B, 'Team Overall'!A13)</f>
        <v>15</v>
      </c>
    </row>
    <row r="14" spans="1:5" ht="15" x14ac:dyDescent="0.25">
      <c r="A14" s="27" t="s">
        <v>317</v>
      </c>
      <c r="B14" s="16">
        <f>SUMIF('Team Points Summary'!B:B, 'Team Overall'!A14, 'Team Points Summary'!C:C)</f>
        <v>3067</v>
      </c>
      <c r="C14" s="16" t="str">
        <f t="shared" si="1"/>
        <v/>
      </c>
      <c r="D14" s="16">
        <f>COUNTIF('Team Points Summary'!B:B, 'Team Overall'!A14)</f>
        <v>15</v>
      </c>
    </row>
    <row r="15" spans="1:5" ht="15" x14ac:dyDescent="0.25">
      <c r="A15" s="27" t="s">
        <v>65</v>
      </c>
      <c r="B15" s="16">
        <f>SUMIF('Team Points Summary'!B:B, 'Team Overall'!A15, 'Team Points Summary'!C:C)</f>
        <v>3964</v>
      </c>
      <c r="C15" s="16" t="str">
        <f t="shared" si="1"/>
        <v/>
      </c>
      <c r="D15" s="16">
        <f>COUNTIF('Team Points Summary'!B:B, 'Team Overall'!A15)</f>
        <v>15</v>
      </c>
    </row>
    <row r="16" spans="1:5" ht="15" x14ac:dyDescent="0.25">
      <c r="A16" s="27" t="s">
        <v>223</v>
      </c>
      <c r="B16" s="16">
        <f>SUMIF('Team Points Summary'!B:B, 'Team Overall'!A16, 'Team Points Summary'!C:C)</f>
        <v>5602</v>
      </c>
      <c r="C16" s="16" t="str">
        <f t="shared" si="1"/>
        <v/>
      </c>
      <c r="D16" s="16">
        <f>COUNTIF('Team Points Summary'!B:B, 'Team Overall'!A16)</f>
        <v>15</v>
      </c>
    </row>
    <row r="17" spans="1:4" ht="15" x14ac:dyDescent="0.25">
      <c r="A17" s="27" t="s">
        <v>97</v>
      </c>
      <c r="B17" s="16">
        <f>SUMIF('Team Points Summary'!B:B, 'Team Overall'!A17, 'Team Points Summary'!C:C)</f>
        <v>2127</v>
      </c>
      <c r="C17" s="16" t="str">
        <f t="shared" si="1"/>
        <v/>
      </c>
      <c r="D17" s="16">
        <f>COUNTIF('Team Points Summary'!B:B, 'Team Overall'!A17)</f>
        <v>14</v>
      </c>
    </row>
    <row r="18" spans="1:4" ht="15" x14ac:dyDescent="0.25">
      <c r="A18" s="27" t="s">
        <v>441</v>
      </c>
      <c r="B18" s="16">
        <f>SUMIF('Team Points Summary'!B:B, 'Team Overall'!A18, 'Team Points Summary'!C:C)</f>
        <v>2613</v>
      </c>
      <c r="C18" s="16" t="str">
        <f t="shared" si="1"/>
        <v/>
      </c>
      <c r="D18" s="16">
        <f>COUNTIF('Team Points Summary'!B:B, 'Team Overall'!A18)</f>
        <v>14</v>
      </c>
    </row>
    <row r="19" spans="1:4" ht="15" x14ac:dyDescent="0.25">
      <c r="A19" s="27" t="s">
        <v>227</v>
      </c>
      <c r="B19" s="16">
        <f>SUMIF('Team Points Summary'!B:B, 'Team Overall'!A19, 'Team Points Summary'!C:C)</f>
        <v>3067</v>
      </c>
      <c r="C19" s="16" t="str">
        <f t="shared" si="1"/>
        <v/>
      </c>
      <c r="D19" s="16">
        <f>COUNTIF('Team Points Summary'!B:B, 'Team Overall'!A19)</f>
        <v>14</v>
      </c>
    </row>
    <row r="20" spans="1:4" ht="15" x14ac:dyDescent="0.25">
      <c r="A20" s="27" t="s">
        <v>437</v>
      </c>
      <c r="B20" s="16">
        <f>SUMIF('Team Points Summary'!B:B, 'Team Overall'!A20, 'Team Points Summary'!C:C)</f>
        <v>3370</v>
      </c>
      <c r="C20" s="16" t="str">
        <f t="shared" si="1"/>
        <v/>
      </c>
      <c r="D20" s="16">
        <f>COUNTIF('Team Points Summary'!B:B, 'Team Overall'!A20)</f>
        <v>14</v>
      </c>
    </row>
    <row r="21" spans="1:4" ht="15" x14ac:dyDescent="0.25">
      <c r="A21" s="27" t="s">
        <v>60</v>
      </c>
      <c r="B21" s="16">
        <f>SUMIF('Team Points Summary'!B:B, 'Team Overall'!A21, 'Team Points Summary'!C:C)</f>
        <v>3475</v>
      </c>
      <c r="C21" s="16" t="str">
        <f t="shared" si="1"/>
        <v/>
      </c>
      <c r="D21" s="16">
        <f>COUNTIF('Team Points Summary'!B:B, 'Team Overall'!A21)</f>
        <v>14</v>
      </c>
    </row>
    <row r="22" spans="1:4" ht="15" x14ac:dyDescent="0.25">
      <c r="A22" s="27" t="s">
        <v>53</v>
      </c>
      <c r="B22" s="16">
        <f>SUMIF('Team Points Summary'!B:B, 'Team Overall'!A22, 'Team Points Summary'!C:C)</f>
        <v>1370</v>
      </c>
      <c r="C22" s="16" t="str">
        <f t="shared" si="1"/>
        <v/>
      </c>
      <c r="D22" s="16">
        <f>COUNTIF('Team Points Summary'!B:B, 'Team Overall'!A22)</f>
        <v>13</v>
      </c>
    </row>
    <row r="23" spans="1:4" ht="15" x14ac:dyDescent="0.25">
      <c r="A23" s="27" t="s">
        <v>49</v>
      </c>
      <c r="B23" s="16">
        <f>SUMIF('Team Points Summary'!B:B, 'Team Overall'!A23, 'Team Points Summary'!C:C)</f>
        <v>1671</v>
      </c>
      <c r="C23" s="16" t="str">
        <f t="shared" si="1"/>
        <v/>
      </c>
      <c r="D23" s="16">
        <f>COUNTIF('Team Points Summary'!B:B, 'Team Overall'!A23)</f>
        <v>13</v>
      </c>
    </row>
    <row r="24" spans="1:4" ht="15" x14ac:dyDescent="0.25">
      <c r="A24" s="27" t="s">
        <v>73</v>
      </c>
      <c r="B24" s="16">
        <f>SUMIF('Team Points Summary'!B:B, 'Team Overall'!A24, 'Team Points Summary'!C:C)</f>
        <v>2783</v>
      </c>
      <c r="C24" s="16" t="str">
        <f t="shared" si="1"/>
        <v/>
      </c>
      <c r="D24" s="16">
        <f>COUNTIF('Team Points Summary'!B:B, 'Team Overall'!A24)</f>
        <v>13</v>
      </c>
    </row>
    <row r="25" spans="1:4" ht="15" x14ac:dyDescent="0.25">
      <c r="A25" s="27" t="s">
        <v>79</v>
      </c>
      <c r="B25" s="16">
        <f>SUMIF('Team Points Summary'!B:B, 'Team Overall'!A25, 'Team Points Summary'!C:C)</f>
        <v>3211</v>
      </c>
      <c r="C25" s="16" t="str">
        <f t="shared" si="1"/>
        <v/>
      </c>
      <c r="D25" s="16">
        <f>COUNTIF('Team Points Summary'!B:B, 'Team Overall'!A25)</f>
        <v>13</v>
      </c>
    </row>
    <row r="26" spans="1:4" ht="15" x14ac:dyDescent="0.25">
      <c r="A26" s="27" t="s">
        <v>210</v>
      </c>
      <c r="B26" s="16">
        <f>SUMIF('Team Points Summary'!B:B, 'Team Overall'!A26, 'Team Points Summary'!C:C)</f>
        <v>3479</v>
      </c>
      <c r="C26" s="16" t="str">
        <f t="shared" si="1"/>
        <v/>
      </c>
      <c r="D26" s="16">
        <f>COUNTIF('Team Points Summary'!B:B, 'Team Overall'!A26)</f>
        <v>13</v>
      </c>
    </row>
    <row r="27" spans="1:4" ht="15" x14ac:dyDescent="0.25">
      <c r="A27" s="27" t="s">
        <v>209</v>
      </c>
      <c r="B27" s="16">
        <f>SUMIF('Team Points Summary'!B:B, 'Team Overall'!A27, 'Team Points Summary'!C:C)</f>
        <v>2501</v>
      </c>
      <c r="C27" s="16" t="str">
        <f t="shared" si="1"/>
        <v/>
      </c>
      <c r="D27" s="16">
        <f>COUNTIF('Team Points Summary'!B:B, 'Team Overall'!A27)</f>
        <v>12</v>
      </c>
    </row>
    <row r="28" spans="1:4" ht="15" x14ac:dyDescent="0.25">
      <c r="A28" s="27" t="s">
        <v>474</v>
      </c>
      <c r="B28" s="16">
        <f>SUMIF('Team Points Summary'!B:B, 'Team Overall'!A28, 'Team Points Summary'!C:C)</f>
        <v>3056</v>
      </c>
      <c r="C28" s="16" t="str">
        <f t="shared" si="1"/>
        <v/>
      </c>
      <c r="D28" s="16">
        <f>COUNTIF('Team Points Summary'!B:B, 'Team Overall'!A28)</f>
        <v>12</v>
      </c>
    </row>
    <row r="29" spans="1:4" ht="15" x14ac:dyDescent="0.25">
      <c r="A29" s="27" t="s">
        <v>224</v>
      </c>
      <c r="B29" s="16">
        <f>SUMIF('Team Points Summary'!B:B, 'Team Overall'!A29, 'Team Points Summary'!C:C)</f>
        <v>5926</v>
      </c>
      <c r="C29" s="16" t="str">
        <f t="shared" si="1"/>
        <v/>
      </c>
      <c r="D29" s="16">
        <f>COUNTIF('Team Points Summary'!B:B, 'Team Overall'!A29)</f>
        <v>12</v>
      </c>
    </row>
    <row r="30" spans="1:4" ht="15" x14ac:dyDescent="0.25">
      <c r="A30" s="27" t="s">
        <v>83</v>
      </c>
      <c r="B30" s="16">
        <f>SUMIF('Team Points Summary'!B:B, 'Team Overall'!A30, 'Team Points Summary'!C:C)</f>
        <v>1255</v>
      </c>
      <c r="C30" s="16" t="str">
        <f t="shared" si="1"/>
        <v/>
      </c>
      <c r="D30" s="16">
        <f>COUNTIF('Team Points Summary'!B:B, 'Team Overall'!A30)</f>
        <v>11</v>
      </c>
    </row>
    <row r="31" spans="1:4" ht="15" x14ac:dyDescent="0.25">
      <c r="A31" s="27" t="s">
        <v>311</v>
      </c>
      <c r="B31" s="16">
        <f>SUMIF('Team Points Summary'!B:B, 'Team Overall'!A31, 'Team Points Summary'!C:C)</f>
        <v>2871</v>
      </c>
      <c r="C31" s="16" t="str">
        <f t="shared" si="1"/>
        <v/>
      </c>
      <c r="D31" s="16">
        <f>COUNTIF('Team Points Summary'!B:B, 'Team Overall'!A31)</f>
        <v>11</v>
      </c>
    </row>
    <row r="32" spans="1:4" ht="15" x14ac:dyDescent="0.25">
      <c r="A32" s="27" t="s">
        <v>150</v>
      </c>
      <c r="B32" s="16">
        <f>SUMIF('Team Points Summary'!B:B, 'Team Overall'!A32, 'Team Points Summary'!C:C)</f>
        <v>2942</v>
      </c>
      <c r="C32" s="16" t="str">
        <f t="shared" si="1"/>
        <v/>
      </c>
      <c r="D32" s="16">
        <f>COUNTIF('Team Points Summary'!B:B, 'Team Overall'!A32)</f>
        <v>11</v>
      </c>
    </row>
    <row r="33" spans="1:4" ht="15" x14ac:dyDescent="0.25">
      <c r="A33" s="27" t="s">
        <v>70</v>
      </c>
      <c r="B33" s="16">
        <f>SUMIF('Team Points Summary'!B:B, 'Team Overall'!A33, 'Team Points Summary'!C:C)</f>
        <v>3814</v>
      </c>
      <c r="C33" s="16" t="str">
        <f t="shared" si="1"/>
        <v/>
      </c>
      <c r="D33" s="16">
        <f>COUNTIF('Team Points Summary'!B:B, 'Team Overall'!A33)</f>
        <v>11</v>
      </c>
    </row>
    <row r="34" spans="1:4" ht="15" x14ac:dyDescent="0.25">
      <c r="A34" s="27" t="s">
        <v>451</v>
      </c>
      <c r="B34" s="16">
        <f>SUMIF('Team Points Summary'!B:B, 'Team Overall'!A34, 'Team Points Summary'!C:C)</f>
        <v>2673</v>
      </c>
      <c r="C34" s="16" t="str">
        <f t="shared" si="1"/>
        <v/>
      </c>
      <c r="D34" s="16">
        <f>COUNTIF('Team Points Summary'!B:B, 'Team Overall'!A34)</f>
        <v>10</v>
      </c>
    </row>
    <row r="35" spans="1:4" ht="15" x14ac:dyDescent="0.25">
      <c r="A35" s="27" t="s">
        <v>54</v>
      </c>
      <c r="B35" s="16">
        <f>SUMIF('Team Points Summary'!B:B, 'Team Overall'!A35, 'Team Points Summary'!C:C)</f>
        <v>3661</v>
      </c>
      <c r="C35" s="16" t="str">
        <f t="shared" si="1"/>
        <v/>
      </c>
      <c r="D35" s="16">
        <f>COUNTIF('Team Points Summary'!B:B, 'Team Overall'!A35)</f>
        <v>10</v>
      </c>
    </row>
    <row r="36" spans="1:4" ht="15" x14ac:dyDescent="0.25">
      <c r="A36" s="27" t="s">
        <v>84</v>
      </c>
      <c r="B36" s="16">
        <f>SUMIF('Team Points Summary'!B:B, 'Team Overall'!A36, 'Team Points Summary'!C:C)</f>
        <v>4026</v>
      </c>
      <c r="C36" s="16" t="str">
        <f t="shared" si="1"/>
        <v/>
      </c>
      <c r="D36" s="16">
        <f>COUNTIF('Team Points Summary'!B:B, 'Team Overall'!A36)</f>
        <v>10</v>
      </c>
    </row>
    <row r="37" spans="1:4" ht="15" x14ac:dyDescent="0.25">
      <c r="A37" s="27" t="s">
        <v>475</v>
      </c>
      <c r="B37" s="16">
        <f>SUMIF('Team Points Summary'!B:B, 'Team Overall'!A37, 'Team Points Summary'!C:C)</f>
        <v>4905</v>
      </c>
      <c r="C37" s="16" t="str">
        <f t="shared" si="1"/>
        <v/>
      </c>
      <c r="D37" s="16">
        <f>COUNTIF('Team Points Summary'!B:B, 'Team Overall'!A37)</f>
        <v>10</v>
      </c>
    </row>
    <row r="38" spans="1:4" ht="15" x14ac:dyDescent="0.25">
      <c r="A38" s="27" t="s">
        <v>215</v>
      </c>
      <c r="B38" s="16">
        <f>SUMIF('Team Points Summary'!B:B, 'Team Overall'!A38, 'Team Points Summary'!C:C)</f>
        <v>5145</v>
      </c>
      <c r="C38" s="16" t="str">
        <f t="shared" si="1"/>
        <v/>
      </c>
      <c r="D38" s="16">
        <f>COUNTIF('Team Points Summary'!B:B, 'Team Overall'!A38)</f>
        <v>10</v>
      </c>
    </row>
    <row r="39" spans="1:4" ht="15" x14ac:dyDescent="0.25">
      <c r="A39" s="27" t="s">
        <v>74</v>
      </c>
      <c r="B39" s="16">
        <f>SUMIF('Team Points Summary'!B:B, 'Team Overall'!A39, 'Team Points Summary'!C:C)</f>
        <v>2131</v>
      </c>
      <c r="C39" s="16" t="str">
        <f t="shared" si="1"/>
        <v/>
      </c>
      <c r="D39" s="16">
        <f>COUNTIF('Team Points Summary'!B:B, 'Team Overall'!A39)</f>
        <v>9</v>
      </c>
    </row>
    <row r="40" spans="1:4" ht="15" x14ac:dyDescent="0.25">
      <c r="A40" s="27" t="s">
        <v>116</v>
      </c>
      <c r="B40" s="16">
        <f>SUMIF('Team Points Summary'!B:B, 'Team Overall'!A40, 'Team Points Summary'!C:C)</f>
        <v>2245</v>
      </c>
      <c r="C40" s="16" t="str">
        <f t="shared" si="1"/>
        <v/>
      </c>
      <c r="D40" s="16">
        <f>COUNTIF('Team Points Summary'!B:B, 'Team Overall'!A40)</f>
        <v>9</v>
      </c>
    </row>
    <row r="41" spans="1:4" ht="15" x14ac:dyDescent="0.25">
      <c r="A41" s="27" t="s">
        <v>55</v>
      </c>
      <c r="B41" s="16">
        <f>SUMIF('Team Points Summary'!B:B, 'Team Overall'!A41, 'Team Points Summary'!C:C)</f>
        <v>3529</v>
      </c>
      <c r="C41" s="16" t="str">
        <f t="shared" si="1"/>
        <v/>
      </c>
      <c r="D41" s="16">
        <f>COUNTIF('Team Points Summary'!B:B, 'Team Overall'!A41)</f>
        <v>9</v>
      </c>
    </row>
    <row r="42" spans="1:4" ht="15" x14ac:dyDescent="0.25">
      <c r="A42" s="27" t="s">
        <v>454</v>
      </c>
      <c r="B42" s="16">
        <f>SUMIF('Team Points Summary'!B:B, 'Team Overall'!A42, 'Team Points Summary'!C:C)</f>
        <v>4950</v>
      </c>
      <c r="C42" s="16" t="str">
        <f t="shared" si="1"/>
        <v/>
      </c>
      <c r="D42" s="16">
        <f>COUNTIF('Team Points Summary'!B:B, 'Team Overall'!A42)</f>
        <v>9</v>
      </c>
    </row>
    <row r="43" spans="1:4" ht="15" x14ac:dyDescent="0.25">
      <c r="A43" s="27" t="s">
        <v>103</v>
      </c>
      <c r="B43" s="16">
        <f>SUMIF('Team Points Summary'!B:B, 'Team Overall'!A43, 'Team Points Summary'!C:C)</f>
        <v>1368</v>
      </c>
      <c r="C43" s="16" t="str">
        <f t="shared" si="1"/>
        <v/>
      </c>
      <c r="D43" s="16">
        <f>COUNTIF('Team Points Summary'!B:B, 'Team Overall'!A43)</f>
        <v>8</v>
      </c>
    </row>
    <row r="44" spans="1:4" ht="15" x14ac:dyDescent="0.25">
      <c r="A44" s="27" t="s">
        <v>59</v>
      </c>
      <c r="B44" s="16">
        <f>SUMIF('Team Points Summary'!B:B, 'Team Overall'!A44, 'Team Points Summary'!C:C)</f>
        <v>2439</v>
      </c>
      <c r="C44" s="16" t="str">
        <f t="shared" si="1"/>
        <v/>
      </c>
      <c r="D44" s="16">
        <f>COUNTIF('Team Points Summary'!B:B, 'Team Overall'!A44)</f>
        <v>8</v>
      </c>
    </row>
    <row r="45" spans="1:4" ht="15" x14ac:dyDescent="0.25">
      <c r="A45" s="27" t="s">
        <v>233</v>
      </c>
      <c r="B45" s="16">
        <f>SUMIF('Team Points Summary'!B:B, 'Team Overall'!A45, 'Team Points Summary'!C:C)</f>
        <v>2477</v>
      </c>
      <c r="C45" s="16" t="str">
        <f t="shared" si="1"/>
        <v/>
      </c>
      <c r="D45" s="16">
        <f>COUNTIF('Team Points Summary'!B:B, 'Team Overall'!A45)</f>
        <v>8</v>
      </c>
    </row>
    <row r="46" spans="1:4" ht="15" x14ac:dyDescent="0.25">
      <c r="A46" s="27" t="s">
        <v>56</v>
      </c>
      <c r="B46" s="16">
        <f>SUMIF('Team Points Summary'!B:B, 'Team Overall'!A46, 'Team Points Summary'!C:C)</f>
        <v>2623</v>
      </c>
      <c r="C46" s="16" t="str">
        <f t="shared" si="1"/>
        <v/>
      </c>
      <c r="D46" s="16">
        <f>COUNTIF('Team Points Summary'!B:B, 'Team Overall'!A46)</f>
        <v>8</v>
      </c>
    </row>
    <row r="47" spans="1:4" ht="15" x14ac:dyDescent="0.25">
      <c r="A47" s="27" t="s">
        <v>328</v>
      </c>
      <c r="B47" s="16">
        <f>SUMIF('Team Points Summary'!B:B, 'Team Overall'!A47, 'Team Points Summary'!C:C)</f>
        <v>2722</v>
      </c>
      <c r="C47" s="16" t="str">
        <f t="shared" si="1"/>
        <v/>
      </c>
      <c r="D47" s="16">
        <f>COUNTIF('Team Points Summary'!B:B, 'Team Overall'!A47)</f>
        <v>8</v>
      </c>
    </row>
    <row r="48" spans="1:4" ht="15" x14ac:dyDescent="0.25">
      <c r="A48" s="27" t="s">
        <v>96</v>
      </c>
      <c r="B48" s="16">
        <f>SUMIF('Team Points Summary'!B:B, 'Team Overall'!A48, 'Team Points Summary'!C:C)</f>
        <v>3042</v>
      </c>
      <c r="C48" s="16" t="str">
        <f t="shared" si="1"/>
        <v/>
      </c>
      <c r="D48" s="16">
        <f>COUNTIF('Team Points Summary'!B:B, 'Team Overall'!A48)</f>
        <v>8</v>
      </c>
    </row>
    <row r="49" spans="1:4" ht="15" x14ac:dyDescent="0.25">
      <c r="A49" s="27" t="s">
        <v>118</v>
      </c>
      <c r="B49" s="16">
        <f>SUMIF('Team Points Summary'!B:B, 'Team Overall'!A49, 'Team Points Summary'!C:C)</f>
        <v>3266</v>
      </c>
      <c r="C49" s="16" t="str">
        <f t="shared" si="1"/>
        <v/>
      </c>
      <c r="D49" s="16">
        <f>COUNTIF('Team Points Summary'!B:B, 'Team Overall'!A49)</f>
        <v>8</v>
      </c>
    </row>
    <row r="50" spans="1:4" ht="15" x14ac:dyDescent="0.25">
      <c r="A50" s="27" t="s">
        <v>98</v>
      </c>
      <c r="B50" s="16">
        <f>SUMIF('Team Points Summary'!B:B, 'Team Overall'!A50, 'Team Points Summary'!C:C)</f>
        <v>3304</v>
      </c>
      <c r="C50" s="16" t="str">
        <f t="shared" si="1"/>
        <v/>
      </c>
      <c r="D50" s="16">
        <f>COUNTIF('Team Points Summary'!B:B, 'Team Overall'!A50)</f>
        <v>8</v>
      </c>
    </row>
    <row r="51" spans="1:4" ht="15" x14ac:dyDescent="0.25">
      <c r="A51" s="27" t="s">
        <v>320</v>
      </c>
      <c r="B51" s="16">
        <f>SUMIF('Team Points Summary'!B:B, 'Team Overall'!A51, 'Team Points Summary'!C:C)</f>
        <v>3691</v>
      </c>
      <c r="C51" s="16" t="str">
        <f t="shared" si="1"/>
        <v/>
      </c>
      <c r="D51" s="16">
        <f>COUNTIF('Team Points Summary'!B:B, 'Team Overall'!A51)</f>
        <v>8</v>
      </c>
    </row>
    <row r="52" spans="1:4" ht="15" x14ac:dyDescent="0.25">
      <c r="A52" s="27" t="s">
        <v>122</v>
      </c>
      <c r="B52" s="16">
        <f>SUMIF('Team Points Summary'!B:B, 'Team Overall'!A52, 'Team Points Summary'!C:C)</f>
        <v>3700</v>
      </c>
      <c r="C52" s="16" t="str">
        <f t="shared" si="1"/>
        <v/>
      </c>
      <c r="D52" s="16">
        <f>COUNTIF('Team Points Summary'!B:B, 'Team Overall'!A52)</f>
        <v>8</v>
      </c>
    </row>
    <row r="53" spans="1:4" ht="15" x14ac:dyDescent="0.25">
      <c r="A53" s="27" t="s">
        <v>230</v>
      </c>
      <c r="B53" s="16">
        <f>SUMIF('Team Points Summary'!B:B, 'Team Overall'!A53, 'Team Points Summary'!C:C)</f>
        <v>4152</v>
      </c>
      <c r="C53" s="16" t="str">
        <f t="shared" si="1"/>
        <v/>
      </c>
      <c r="D53" s="16">
        <f>COUNTIF('Team Points Summary'!B:B, 'Team Overall'!A53)</f>
        <v>8</v>
      </c>
    </row>
    <row r="54" spans="1:4" ht="15" x14ac:dyDescent="0.25">
      <c r="A54" s="27" t="s">
        <v>225</v>
      </c>
      <c r="B54" s="16">
        <f>SUMIF('Team Points Summary'!B:B, 'Team Overall'!A54, 'Team Points Summary'!C:C)</f>
        <v>4441</v>
      </c>
      <c r="C54" s="16" t="str">
        <f t="shared" si="1"/>
        <v/>
      </c>
      <c r="D54" s="16">
        <f>COUNTIF('Team Points Summary'!B:B, 'Team Overall'!A54)</f>
        <v>8</v>
      </c>
    </row>
    <row r="55" spans="1:4" ht="15" x14ac:dyDescent="0.25">
      <c r="A55" s="27" t="s">
        <v>211</v>
      </c>
      <c r="B55" s="16">
        <f>SUMIF('Team Points Summary'!B:B, 'Team Overall'!A55, 'Team Points Summary'!C:C)</f>
        <v>1335</v>
      </c>
      <c r="C55" s="16" t="str">
        <f t="shared" si="1"/>
        <v/>
      </c>
      <c r="D55" s="16">
        <f>COUNTIF('Team Points Summary'!B:B, 'Team Overall'!A55)</f>
        <v>7</v>
      </c>
    </row>
    <row r="56" spans="1:4" ht="15" x14ac:dyDescent="0.25">
      <c r="A56" s="27" t="s">
        <v>442</v>
      </c>
      <c r="B56" s="16">
        <f>SUMIF('Team Points Summary'!B:B, 'Team Overall'!A56, 'Team Points Summary'!C:C)</f>
        <v>1972</v>
      </c>
      <c r="C56" s="16" t="str">
        <f t="shared" si="1"/>
        <v/>
      </c>
      <c r="D56" s="16">
        <f>COUNTIF('Team Points Summary'!B:B, 'Team Overall'!A56)</f>
        <v>7</v>
      </c>
    </row>
    <row r="57" spans="1:4" ht="15" x14ac:dyDescent="0.25">
      <c r="A57" s="27" t="s">
        <v>151</v>
      </c>
      <c r="B57" s="16">
        <f>SUMIF('Team Points Summary'!B:B, 'Team Overall'!A57, 'Team Points Summary'!C:C)</f>
        <v>2252</v>
      </c>
      <c r="C57" s="16" t="str">
        <f t="shared" si="1"/>
        <v/>
      </c>
      <c r="D57" s="16">
        <f>COUNTIF('Team Points Summary'!B:B, 'Team Overall'!A57)</f>
        <v>7</v>
      </c>
    </row>
    <row r="58" spans="1:4" ht="15" x14ac:dyDescent="0.25">
      <c r="A58" s="27" t="s">
        <v>212</v>
      </c>
      <c r="B58" s="16">
        <f>SUMIF('Team Points Summary'!B:B, 'Team Overall'!A58, 'Team Points Summary'!C:C)</f>
        <v>2320</v>
      </c>
      <c r="C58" s="16" t="str">
        <f t="shared" si="1"/>
        <v/>
      </c>
      <c r="D58" s="16">
        <f>COUNTIF('Team Points Summary'!B:B, 'Team Overall'!A58)</f>
        <v>7</v>
      </c>
    </row>
    <row r="59" spans="1:4" ht="15" x14ac:dyDescent="0.25">
      <c r="A59" s="27" t="s">
        <v>155</v>
      </c>
      <c r="B59" s="16">
        <f>SUMIF('Team Points Summary'!B:B, 'Team Overall'!A59, 'Team Points Summary'!C:C)</f>
        <v>2709</v>
      </c>
      <c r="C59" s="16" t="str">
        <f t="shared" si="1"/>
        <v/>
      </c>
      <c r="D59" s="16">
        <f>COUNTIF('Team Points Summary'!B:B, 'Team Overall'!A59)</f>
        <v>7</v>
      </c>
    </row>
    <row r="60" spans="1:4" ht="15" x14ac:dyDescent="0.25">
      <c r="A60" s="27" t="s">
        <v>440</v>
      </c>
      <c r="B60" s="16">
        <f>SUMIF('Team Points Summary'!B:B, 'Team Overall'!A60, 'Team Points Summary'!C:C)</f>
        <v>2933</v>
      </c>
      <c r="C60" s="16" t="str">
        <f t="shared" si="1"/>
        <v/>
      </c>
      <c r="D60" s="16">
        <f>COUNTIF('Team Points Summary'!B:B, 'Team Overall'!A60)</f>
        <v>7</v>
      </c>
    </row>
    <row r="61" spans="1:4" ht="15" x14ac:dyDescent="0.25">
      <c r="A61" s="27" t="s">
        <v>208</v>
      </c>
      <c r="B61" s="16">
        <f>SUMIF('Team Points Summary'!B:B, 'Team Overall'!A61, 'Team Points Summary'!C:C)</f>
        <v>813</v>
      </c>
      <c r="C61" s="16" t="str">
        <f t="shared" si="1"/>
        <v/>
      </c>
      <c r="D61" s="16">
        <f>COUNTIF('Team Points Summary'!B:B, 'Team Overall'!A61)</f>
        <v>6</v>
      </c>
    </row>
    <row r="62" spans="1:4" ht="15" x14ac:dyDescent="0.25">
      <c r="A62" s="27" t="s">
        <v>237</v>
      </c>
      <c r="B62" s="16">
        <f>SUMIF('Team Points Summary'!B:B, 'Team Overall'!A62, 'Team Points Summary'!C:C)</f>
        <v>1072</v>
      </c>
      <c r="C62" s="16" t="str">
        <f t="shared" si="1"/>
        <v/>
      </c>
      <c r="D62" s="16">
        <f>COUNTIF('Team Points Summary'!B:B, 'Team Overall'!A62)</f>
        <v>6</v>
      </c>
    </row>
    <row r="63" spans="1:4" ht="15" x14ac:dyDescent="0.25">
      <c r="A63" s="27" t="s">
        <v>452</v>
      </c>
      <c r="B63" s="16">
        <f>SUMIF('Team Points Summary'!B:B, 'Team Overall'!A63, 'Team Points Summary'!C:C)</f>
        <v>1168</v>
      </c>
      <c r="C63" s="16" t="str">
        <f t="shared" si="1"/>
        <v/>
      </c>
      <c r="D63" s="16">
        <f>COUNTIF('Team Points Summary'!B:B, 'Team Overall'!A63)</f>
        <v>6</v>
      </c>
    </row>
    <row r="64" spans="1:4" ht="15" x14ac:dyDescent="0.25">
      <c r="A64" s="27" t="s">
        <v>69</v>
      </c>
      <c r="B64" s="16">
        <f>SUMIF('Team Points Summary'!B:B, 'Team Overall'!A64, 'Team Points Summary'!C:C)</f>
        <v>1320</v>
      </c>
      <c r="C64" s="16" t="str">
        <f t="shared" si="1"/>
        <v/>
      </c>
      <c r="D64" s="16">
        <f>COUNTIF('Team Points Summary'!B:B, 'Team Overall'!A64)</f>
        <v>6</v>
      </c>
    </row>
    <row r="65" spans="1:4" ht="15" x14ac:dyDescent="0.25">
      <c r="A65" s="27" t="s">
        <v>336</v>
      </c>
      <c r="B65" s="16">
        <f>SUMIF('Team Points Summary'!B:B, 'Team Overall'!A65, 'Team Points Summary'!C:C)</f>
        <v>1335</v>
      </c>
      <c r="C65" s="16" t="str">
        <f t="shared" si="1"/>
        <v/>
      </c>
      <c r="D65" s="16">
        <f>COUNTIF('Team Points Summary'!B:B, 'Team Overall'!A65)</f>
        <v>6</v>
      </c>
    </row>
    <row r="66" spans="1:4" ht="15" x14ac:dyDescent="0.25">
      <c r="A66" s="27" t="s">
        <v>91</v>
      </c>
      <c r="B66" s="16">
        <f>SUMIF('Team Points Summary'!B:B, 'Team Overall'!A66, 'Team Points Summary'!C:C)</f>
        <v>1860</v>
      </c>
      <c r="C66" s="16" t="str">
        <f t="shared" si="1"/>
        <v/>
      </c>
      <c r="D66" s="16">
        <f>COUNTIF('Team Points Summary'!B:B, 'Team Overall'!A66)</f>
        <v>6</v>
      </c>
    </row>
    <row r="67" spans="1:4" ht="15" x14ac:dyDescent="0.25">
      <c r="A67" s="27" t="s">
        <v>319</v>
      </c>
      <c r="B67" s="16">
        <f>SUMIF('Team Points Summary'!B:B, 'Team Overall'!A67, 'Team Points Summary'!C:C)</f>
        <v>2050</v>
      </c>
      <c r="C67" s="16" t="str">
        <f t="shared" si="1"/>
        <v/>
      </c>
      <c r="D67" s="16">
        <f>COUNTIF('Team Points Summary'!B:B, 'Team Overall'!A67)</f>
        <v>6</v>
      </c>
    </row>
    <row r="68" spans="1:4" ht="15" x14ac:dyDescent="0.25">
      <c r="A68" s="27" t="s">
        <v>464</v>
      </c>
      <c r="B68" s="16">
        <f>SUMIF('Team Points Summary'!B:B, 'Team Overall'!A68, 'Team Points Summary'!C:C)</f>
        <v>2167</v>
      </c>
      <c r="C68" s="16" t="str">
        <f t="shared" ref="C68:C131" si="2">IF(E$2 = D68, RANK(B68, B$3:B$5, 1), "")</f>
        <v/>
      </c>
      <c r="D68" s="16">
        <f>COUNTIF('Team Points Summary'!B:B, 'Team Overall'!A68)</f>
        <v>6</v>
      </c>
    </row>
    <row r="69" spans="1:4" ht="15" x14ac:dyDescent="0.25">
      <c r="A69" s="27" t="s">
        <v>68</v>
      </c>
      <c r="B69" s="16">
        <f>SUMIF('Team Points Summary'!B:B, 'Team Overall'!A69, 'Team Points Summary'!C:C)</f>
        <v>2360</v>
      </c>
      <c r="C69" s="16" t="str">
        <f t="shared" si="2"/>
        <v/>
      </c>
      <c r="D69" s="16">
        <f>COUNTIF('Team Points Summary'!B:B, 'Team Overall'!A69)</f>
        <v>6</v>
      </c>
    </row>
    <row r="70" spans="1:4" ht="15" x14ac:dyDescent="0.25">
      <c r="A70" s="27" t="s">
        <v>453</v>
      </c>
      <c r="B70" s="16">
        <f>SUMIF('Team Points Summary'!B:B, 'Team Overall'!A70, 'Team Points Summary'!C:C)</f>
        <v>2499</v>
      </c>
      <c r="C70" s="16" t="str">
        <f t="shared" si="2"/>
        <v/>
      </c>
      <c r="D70" s="16">
        <f>COUNTIF('Team Points Summary'!B:B, 'Team Overall'!A70)</f>
        <v>6</v>
      </c>
    </row>
    <row r="71" spans="1:4" ht="15" x14ac:dyDescent="0.25">
      <c r="A71" s="27" t="s">
        <v>117</v>
      </c>
      <c r="B71" s="16">
        <f>SUMIF('Team Points Summary'!B:B, 'Team Overall'!A71, 'Team Points Summary'!C:C)</f>
        <v>3006</v>
      </c>
      <c r="C71" s="16" t="str">
        <f t="shared" si="2"/>
        <v/>
      </c>
      <c r="D71" s="16">
        <f>COUNTIF('Team Points Summary'!B:B, 'Team Overall'!A71)</f>
        <v>6</v>
      </c>
    </row>
    <row r="72" spans="1:4" ht="15" x14ac:dyDescent="0.25">
      <c r="A72" s="27" t="s">
        <v>226</v>
      </c>
      <c r="B72" s="16">
        <f>SUMIF('Team Points Summary'!B:B, 'Team Overall'!A72, 'Team Points Summary'!C:C)</f>
        <v>3375</v>
      </c>
      <c r="C72" s="16" t="str">
        <f t="shared" si="2"/>
        <v/>
      </c>
      <c r="D72" s="16">
        <f>COUNTIF('Team Points Summary'!B:B, 'Team Overall'!A72)</f>
        <v>6</v>
      </c>
    </row>
    <row r="73" spans="1:4" ht="15" x14ac:dyDescent="0.25">
      <c r="A73" s="27" t="s">
        <v>330</v>
      </c>
      <c r="B73" s="16">
        <f>SUMIF('Team Points Summary'!B:B, 'Team Overall'!A73, 'Team Points Summary'!C:C)</f>
        <v>1088</v>
      </c>
      <c r="C73" s="16" t="str">
        <f t="shared" si="2"/>
        <v/>
      </c>
      <c r="D73" s="16">
        <f>COUNTIF('Team Points Summary'!B:B, 'Team Overall'!A73)</f>
        <v>5</v>
      </c>
    </row>
    <row r="74" spans="1:4" ht="15" x14ac:dyDescent="0.25">
      <c r="A74" s="27" t="s">
        <v>439</v>
      </c>
      <c r="B74" s="16">
        <f>SUMIF('Team Points Summary'!B:B, 'Team Overall'!A74, 'Team Points Summary'!C:C)</f>
        <v>1381</v>
      </c>
      <c r="C74" s="16" t="str">
        <f t="shared" si="2"/>
        <v/>
      </c>
      <c r="D74" s="16">
        <f>COUNTIF('Team Points Summary'!B:B, 'Team Overall'!A74)</f>
        <v>5</v>
      </c>
    </row>
    <row r="75" spans="1:4" ht="15" x14ac:dyDescent="0.25">
      <c r="A75" s="27" t="s">
        <v>62</v>
      </c>
      <c r="B75" s="16">
        <f>SUMIF('Team Points Summary'!B:B, 'Team Overall'!A75, 'Team Points Summary'!C:C)</f>
        <v>1804</v>
      </c>
      <c r="C75" s="16" t="str">
        <f t="shared" si="2"/>
        <v/>
      </c>
      <c r="D75" s="16">
        <f>COUNTIF('Team Points Summary'!B:B, 'Team Overall'!A75)</f>
        <v>5</v>
      </c>
    </row>
    <row r="76" spans="1:4" ht="15" x14ac:dyDescent="0.25">
      <c r="A76" s="27" t="s">
        <v>152</v>
      </c>
      <c r="B76" s="16">
        <f>SUMIF('Team Points Summary'!B:B, 'Team Overall'!A76, 'Team Points Summary'!C:C)</f>
        <v>1984</v>
      </c>
      <c r="C76" s="16" t="str">
        <f t="shared" si="2"/>
        <v/>
      </c>
      <c r="D76" s="16">
        <f>COUNTIF('Team Points Summary'!B:B, 'Team Overall'!A76)</f>
        <v>5</v>
      </c>
    </row>
    <row r="77" spans="1:4" ht="15" x14ac:dyDescent="0.25">
      <c r="A77" s="27" t="s">
        <v>57</v>
      </c>
      <c r="B77" s="16">
        <f>SUMIF('Team Points Summary'!B:B, 'Team Overall'!A77, 'Team Points Summary'!C:C)</f>
        <v>2037</v>
      </c>
      <c r="C77" s="16" t="str">
        <f t="shared" si="2"/>
        <v/>
      </c>
      <c r="D77" s="16">
        <f>COUNTIF('Team Points Summary'!B:B, 'Team Overall'!A77)</f>
        <v>5</v>
      </c>
    </row>
    <row r="78" spans="1:4" ht="15" x14ac:dyDescent="0.25">
      <c r="A78" s="27" t="s">
        <v>313</v>
      </c>
      <c r="B78" s="16">
        <f>SUMIF('Team Points Summary'!B:B, 'Team Overall'!A78, 'Team Points Summary'!C:C)</f>
        <v>2215</v>
      </c>
      <c r="C78" s="16" t="str">
        <f t="shared" si="2"/>
        <v/>
      </c>
      <c r="D78" s="16">
        <f>COUNTIF('Team Points Summary'!B:B, 'Team Overall'!A78)</f>
        <v>5</v>
      </c>
    </row>
    <row r="79" spans="1:4" ht="15" x14ac:dyDescent="0.25">
      <c r="A79" s="27" t="s">
        <v>159</v>
      </c>
      <c r="B79" s="16">
        <f>SUMIF('Team Points Summary'!B:B, 'Team Overall'!A79, 'Team Points Summary'!C:C)</f>
        <v>2220</v>
      </c>
      <c r="C79" s="16" t="str">
        <f t="shared" si="2"/>
        <v/>
      </c>
      <c r="D79" s="16">
        <f>COUNTIF('Team Points Summary'!B:B, 'Team Overall'!A79)</f>
        <v>5</v>
      </c>
    </row>
    <row r="80" spans="1:4" ht="15" x14ac:dyDescent="0.25">
      <c r="A80" s="27" t="s">
        <v>72</v>
      </c>
      <c r="B80" s="16">
        <f>SUMIF('Team Points Summary'!B:B, 'Team Overall'!A80, 'Team Points Summary'!C:C)</f>
        <v>2229</v>
      </c>
      <c r="C80" s="16" t="str">
        <f t="shared" si="2"/>
        <v/>
      </c>
      <c r="D80" s="16">
        <f>COUNTIF('Team Points Summary'!B:B, 'Team Overall'!A80)</f>
        <v>5</v>
      </c>
    </row>
    <row r="81" spans="1:4" ht="15" x14ac:dyDescent="0.25">
      <c r="A81" s="27" t="s">
        <v>58</v>
      </c>
      <c r="B81" s="16">
        <f>SUMIF('Team Points Summary'!B:B, 'Team Overall'!A81, 'Team Points Summary'!C:C)</f>
        <v>2492</v>
      </c>
      <c r="C81" s="16" t="str">
        <f t="shared" si="2"/>
        <v/>
      </c>
      <c r="D81" s="16">
        <f>COUNTIF('Team Points Summary'!B:B, 'Team Overall'!A81)</f>
        <v>5</v>
      </c>
    </row>
    <row r="82" spans="1:4" ht="15" x14ac:dyDescent="0.25">
      <c r="A82" s="27" t="s">
        <v>71</v>
      </c>
      <c r="B82" s="16">
        <f>SUMIF('Team Points Summary'!B:B, 'Team Overall'!A82, 'Team Points Summary'!C:C)</f>
        <v>2556</v>
      </c>
      <c r="C82" s="16" t="str">
        <f t="shared" si="2"/>
        <v/>
      </c>
      <c r="D82" s="16">
        <f>COUNTIF('Team Points Summary'!B:B, 'Team Overall'!A82)</f>
        <v>5</v>
      </c>
    </row>
    <row r="83" spans="1:4" ht="15" x14ac:dyDescent="0.25">
      <c r="A83" s="27" t="s">
        <v>120</v>
      </c>
      <c r="B83" s="16">
        <f>SUMIF('Team Points Summary'!B:B, 'Team Overall'!A83, 'Team Points Summary'!C:C)</f>
        <v>3282</v>
      </c>
      <c r="C83" s="16" t="str">
        <f t="shared" si="2"/>
        <v/>
      </c>
      <c r="D83" s="16">
        <f>COUNTIF('Team Points Summary'!B:B, 'Team Overall'!A83)</f>
        <v>5</v>
      </c>
    </row>
    <row r="84" spans="1:4" ht="15" x14ac:dyDescent="0.25">
      <c r="A84" s="27" t="s">
        <v>217</v>
      </c>
      <c r="B84" s="16">
        <f>SUMIF('Team Points Summary'!B:B, 'Team Overall'!A84, 'Team Points Summary'!C:C)</f>
        <v>3431</v>
      </c>
      <c r="C84" s="16" t="str">
        <f t="shared" si="2"/>
        <v/>
      </c>
      <c r="D84" s="16">
        <f>COUNTIF('Team Points Summary'!B:B, 'Team Overall'!A84)</f>
        <v>5</v>
      </c>
    </row>
    <row r="85" spans="1:4" ht="15" x14ac:dyDescent="0.25">
      <c r="A85" s="27" t="s">
        <v>327</v>
      </c>
      <c r="B85" s="16">
        <f>SUMIF('Team Points Summary'!B:B, 'Team Overall'!A85, 'Team Points Summary'!C:C)</f>
        <v>689</v>
      </c>
      <c r="C85" s="16" t="str">
        <f t="shared" si="2"/>
        <v/>
      </c>
      <c r="D85" s="16">
        <f>COUNTIF('Team Points Summary'!B:B, 'Team Overall'!A85)</f>
        <v>4</v>
      </c>
    </row>
    <row r="86" spans="1:4" ht="15" x14ac:dyDescent="0.25">
      <c r="A86" s="27" t="s">
        <v>75</v>
      </c>
      <c r="B86" s="16">
        <f>SUMIF('Team Points Summary'!B:B, 'Team Overall'!A86, 'Team Points Summary'!C:C)</f>
        <v>899</v>
      </c>
      <c r="C86" s="16" t="str">
        <f t="shared" si="2"/>
        <v/>
      </c>
      <c r="D86" s="16">
        <f>COUNTIF('Team Points Summary'!B:B, 'Team Overall'!A86)</f>
        <v>4</v>
      </c>
    </row>
    <row r="87" spans="1:4" ht="15" x14ac:dyDescent="0.25">
      <c r="A87" s="27" t="s">
        <v>329</v>
      </c>
      <c r="B87" s="16">
        <f>SUMIF('Team Points Summary'!B:B, 'Team Overall'!A87, 'Team Points Summary'!C:C)</f>
        <v>1087</v>
      </c>
      <c r="C87" s="16" t="str">
        <f t="shared" si="2"/>
        <v/>
      </c>
      <c r="D87" s="16">
        <f>COUNTIF('Team Points Summary'!B:B, 'Team Overall'!A87)</f>
        <v>4</v>
      </c>
    </row>
    <row r="88" spans="1:4" ht="15" x14ac:dyDescent="0.25">
      <c r="A88" s="27" t="s">
        <v>158</v>
      </c>
      <c r="B88" s="16">
        <f>SUMIF('Team Points Summary'!B:B, 'Team Overall'!A88, 'Team Points Summary'!C:C)</f>
        <v>1153</v>
      </c>
      <c r="C88" s="16" t="str">
        <f t="shared" si="2"/>
        <v/>
      </c>
      <c r="D88" s="16">
        <f>COUNTIF('Team Points Summary'!B:B, 'Team Overall'!A88)</f>
        <v>4</v>
      </c>
    </row>
    <row r="89" spans="1:4" ht="15" x14ac:dyDescent="0.25">
      <c r="A89" s="27" t="s">
        <v>318</v>
      </c>
      <c r="B89" s="16">
        <f>SUMIF('Team Points Summary'!B:B, 'Team Overall'!A89, 'Team Points Summary'!C:C)</f>
        <v>1205</v>
      </c>
      <c r="C89" s="16" t="str">
        <f t="shared" si="2"/>
        <v/>
      </c>
      <c r="D89" s="16">
        <f>COUNTIF('Team Points Summary'!B:B, 'Team Overall'!A89)</f>
        <v>4</v>
      </c>
    </row>
    <row r="90" spans="1:4" ht="15" x14ac:dyDescent="0.25">
      <c r="A90" s="27" t="s">
        <v>444</v>
      </c>
      <c r="B90" s="16">
        <f>SUMIF('Team Points Summary'!B:B, 'Team Overall'!A90, 'Team Points Summary'!C:C)</f>
        <v>1286</v>
      </c>
      <c r="C90" s="16" t="str">
        <f t="shared" si="2"/>
        <v/>
      </c>
      <c r="D90" s="16">
        <f>COUNTIF('Team Points Summary'!B:B, 'Team Overall'!A90)</f>
        <v>4</v>
      </c>
    </row>
    <row r="91" spans="1:4" ht="15" x14ac:dyDescent="0.25">
      <c r="A91" s="27" t="s">
        <v>52</v>
      </c>
      <c r="B91" s="16">
        <f>SUMIF('Team Points Summary'!B:B, 'Team Overall'!A91, 'Team Points Summary'!C:C)</f>
        <v>1302</v>
      </c>
      <c r="C91" s="16" t="str">
        <f t="shared" si="2"/>
        <v/>
      </c>
      <c r="D91" s="16">
        <f>COUNTIF('Team Points Summary'!B:B, 'Team Overall'!A91)</f>
        <v>4</v>
      </c>
    </row>
    <row r="92" spans="1:4" ht="15" x14ac:dyDescent="0.25">
      <c r="A92" s="27" t="s">
        <v>85</v>
      </c>
      <c r="B92" s="16">
        <f>SUMIF('Team Points Summary'!B:B, 'Team Overall'!A92, 'Team Points Summary'!C:C)</f>
        <v>1311</v>
      </c>
      <c r="C92" s="16" t="str">
        <f t="shared" si="2"/>
        <v/>
      </c>
      <c r="D92" s="16">
        <f>COUNTIF('Team Points Summary'!B:B, 'Team Overall'!A92)</f>
        <v>4</v>
      </c>
    </row>
    <row r="93" spans="1:4" ht="15" x14ac:dyDescent="0.25">
      <c r="A93" s="27" t="s">
        <v>438</v>
      </c>
      <c r="B93" s="16">
        <f>SUMIF('Team Points Summary'!B:B, 'Team Overall'!A93, 'Team Points Summary'!C:C)</f>
        <v>1361</v>
      </c>
      <c r="C93" s="16" t="str">
        <f t="shared" si="2"/>
        <v/>
      </c>
      <c r="D93" s="16">
        <f>COUNTIF('Team Points Summary'!B:B, 'Team Overall'!A93)</f>
        <v>4</v>
      </c>
    </row>
    <row r="94" spans="1:4" ht="15" x14ac:dyDescent="0.25">
      <c r="A94" s="27" t="s">
        <v>456</v>
      </c>
      <c r="B94" s="16">
        <f>SUMIF('Team Points Summary'!B:B, 'Team Overall'!A94, 'Team Points Summary'!C:C)</f>
        <v>1389</v>
      </c>
      <c r="C94" s="16" t="str">
        <f t="shared" si="2"/>
        <v/>
      </c>
      <c r="D94" s="16">
        <f>COUNTIF('Team Points Summary'!B:B, 'Team Overall'!A94)</f>
        <v>4</v>
      </c>
    </row>
    <row r="95" spans="1:4" ht="15" x14ac:dyDescent="0.25">
      <c r="A95" s="27" t="s">
        <v>331</v>
      </c>
      <c r="B95" s="16">
        <f>SUMIF('Team Points Summary'!B:B, 'Team Overall'!A95, 'Team Points Summary'!C:C)</f>
        <v>1450</v>
      </c>
      <c r="C95" s="16" t="str">
        <f t="shared" si="2"/>
        <v/>
      </c>
      <c r="D95" s="16">
        <f>COUNTIF('Team Points Summary'!B:B, 'Team Overall'!A95)</f>
        <v>4</v>
      </c>
    </row>
    <row r="96" spans="1:4" ht="15" x14ac:dyDescent="0.25">
      <c r="A96" s="27" t="s">
        <v>316</v>
      </c>
      <c r="B96" s="16">
        <f>SUMIF('Team Points Summary'!B:B, 'Team Overall'!A96, 'Team Points Summary'!C:C)</f>
        <v>1490</v>
      </c>
      <c r="C96" s="16" t="str">
        <f t="shared" si="2"/>
        <v/>
      </c>
      <c r="D96" s="16">
        <f>COUNTIF('Team Points Summary'!B:B, 'Team Overall'!A96)</f>
        <v>4</v>
      </c>
    </row>
    <row r="97" spans="1:4" ht="15" x14ac:dyDescent="0.25">
      <c r="A97" s="27" t="s">
        <v>338</v>
      </c>
      <c r="B97" s="16">
        <f>SUMIF('Team Points Summary'!B:B, 'Team Overall'!A97, 'Team Points Summary'!C:C)</f>
        <v>1498</v>
      </c>
      <c r="C97" s="16" t="str">
        <f t="shared" si="2"/>
        <v/>
      </c>
      <c r="D97" s="16">
        <f>COUNTIF('Team Points Summary'!B:B, 'Team Overall'!A97)</f>
        <v>4</v>
      </c>
    </row>
    <row r="98" spans="1:4" ht="15" x14ac:dyDescent="0.25">
      <c r="A98" s="27" t="s">
        <v>232</v>
      </c>
      <c r="B98" s="16">
        <f>SUMIF('Team Points Summary'!B:B, 'Team Overall'!A98, 'Team Points Summary'!C:C)</f>
        <v>2196</v>
      </c>
      <c r="C98" s="16" t="str">
        <f t="shared" si="2"/>
        <v/>
      </c>
      <c r="D98" s="16">
        <f>COUNTIF('Team Points Summary'!B:B, 'Team Overall'!A98)</f>
        <v>4</v>
      </c>
    </row>
    <row r="99" spans="1:4" ht="15" x14ac:dyDescent="0.25">
      <c r="A99" s="27" t="s">
        <v>445</v>
      </c>
      <c r="B99" s="16">
        <f>SUMIF('Team Points Summary'!B:B, 'Team Overall'!A99, 'Team Points Summary'!C:C)</f>
        <v>447</v>
      </c>
      <c r="C99" s="16" t="str">
        <f t="shared" si="2"/>
        <v/>
      </c>
      <c r="D99" s="16">
        <f>COUNTIF('Team Points Summary'!B:B, 'Team Overall'!A99)</f>
        <v>3</v>
      </c>
    </row>
    <row r="100" spans="1:4" ht="15" x14ac:dyDescent="0.25">
      <c r="A100" s="27" t="s">
        <v>234</v>
      </c>
      <c r="B100" s="16">
        <f>SUMIF('Team Points Summary'!B:B, 'Team Overall'!A100, 'Team Points Summary'!C:C)</f>
        <v>1069</v>
      </c>
      <c r="C100" s="16" t="str">
        <f t="shared" si="2"/>
        <v/>
      </c>
      <c r="D100" s="16">
        <f>COUNTIF('Team Points Summary'!B:B, 'Team Overall'!A100)</f>
        <v>3</v>
      </c>
    </row>
    <row r="101" spans="1:4" ht="15" x14ac:dyDescent="0.25">
      <c r="A101" s="27" t="s">
        <v>154</v>
      </c>
      <c r="B101" s="16">
        <f>SUMIF('Team Points Summary'!B:B, 'Team Overall'!A101, 'Team Points Summary'!C:C)</f>
        <v>1177</v>
      </c>
      <c r="C101" s="16" t="str">
        <f t="shared" si="2"/>
        <v/>
      </c>
      <c r="D101" s="16">
        <f>COUNTIF('Team Points Summary'!B:B, 'Team Overall'!A101)</f>
        <v>3</v>
      </c>
    </row>
    <row r="102" spans="1:4" ht="15" x14ac:dyDescent="0.25">
      <c r="A102" s="27" t="s">
        <v>443</v>
      </c>
      <c r="B102" s="16">
        <f>SUMIF('Team Points Summary'!B:B, 'Team Overall'!A102, 'Team Points Summary'!C:C)</f>
        <v>1381</v>
      </c>
      <c r="C102" s="16" t="str">
        <f t="shared" si="2"/>
        <v/>
      </c>
      <c r="D102" s="16">
        <f>COUNTIF('Team Points Summary'!B:B, 'Team Overall'!A102)</f>
        <v>3</v>
      </c>
    </row>
    <row r="103" spans="1:4" ht="15" x14ac:dyDescent="0.25">
      <c r="A103" s="27" t="s">
        <v>214</v>
      </c>
      <c r="B103" s="16">
        <f>SUMIF('Team Points Summary'!B:B, 'Team Overall'!A103, 'Team Points Summary'!C:C)</f>
        <v>1395</v>
      </c>
      <c r="C103" s="16" t="str">
        <f t="shared" si="2"/>
        <v/>
      </c>
      <c r="D103" s="16">
        <f>COUNTIF('Team Points Summary'!B:B, 'Team Overall'!A103)</f>
        <v>3</v>
      </c>
    </row>
    <row r="104" spans="1:4" ht="15" x14ac:dyDescent="0.25">
      <c r="A104" s="27" t="s">
        <v>465</v>
      </c>
      <c r="B104" s="16">
        <f>SUMIF('Team Points Summary'!B:B, 'Team Overall'!A104, 'Team Points Summary'!C:C)</f>
        <v>1463</v>
      </c>
      <c r="C104" s="16" t="str">
        <f t="shared" si="2"/>
        <v/>
      </c>
      <c r="D104" s="16">
        <f>COUNTIF('Team Points Summary'!B:B, 'Team Overall'!A104)</f>
        <v>3</v>
      </c>
    </row>
    <row r="105" spans="1:4" ht="15" x14ac:dyDescent="0.25">
      <c r="A105" s="27" t="s">
        <v>449</v>
      </c>
      <c r="B105" s="16">
        <f>SUMIF('Team Points Summary'!B:B, 'Team Overall'!A105, 'Team Points Summary'!C:C)</f>
        <v>1480</v>
      </c>
      <c r="C105" s="16" t="str">
        <f t="shared" si="2"/>
        <v/>
      </c>
      <c r="D105" s="16">
        <f>COUNTIF('Team Points Summary'!B:B, 'Team Overall'!A105)</f>
        <v>3</v>
      </c>
    </row>
    <row r="106" spans="1:4" ht="15" x14ac:dyDescent="0.25">
      <c r="A106" s="27" t="s">
        <v>119</v>
      </c>
      <c r="B106" s="16">
        <f>SUMIF('Team Points Summary'!B:B, 'Team Overall'!A106, 'Team Points Summary'!C:C)</f>
        <v>1501</v>
      </c>
      <c r="C106" s="16" t="str">
        <f t="shared" si="2"/>
        <v/>
      </c>
      <c r="D106" s="16">
        <f>COUNTIF('Team Points Summary'!B:B, 'Team Overall'!A106)</f>
        <v>3</v>
      </c>
    </row>
    <row r="107" spans="1:4" ht="15" x14ac:dyDescent="0.25">
      <c r="A107" s="27" t="s">
        <v>221</v>
      </c>
      <c r="B107" s="16">
        <f>SUMIF('Team Points Summary'!B:B, 'Team Overall'!A107, 'Team Points Summary'!C:C)</f>
        <v>1511</v>
      </c>
      <c r="C107" s="16" t="str">
        <f t="shared" si="2"/>
        <v/>
      </c>
      <c r="D107" s="16">
        <f>COUNTIF('Team Points Summary'!B:B, 'Team Overall'!A107)</f>
        <v>3</v>
      </c>
    </row>
    <row r="108" spans="1:4" ht="15" x14ac:dyDescent="0.25">
      <c r="A108" s="27" t="s">
        <v>80</v>
      </c>
      <c r="B108" s="16">
        <f>SUMIF('Team Points Summary'!B:B, 'Team Overall'!A108, 'Team Points Summary'!C:C)</f>
        <v>1515</v>
      </c>
      <c r="C108" s="16" t="str">
        <f t="shared" si="2"/>
        <v/>
      </c>
      <c r="D108" s="16">
        <f>COUNTIF('Team Points Summary'!B:B, 'Team Overall'!A108)</f>
        <v>3</v>
      </c>
    </row>
    <row r="109" spans="1:4" ht="15" x14ac:dyDescent="0.25">
      <c r="A109" s="27" t="s">
        <v>455</v>
      </c>
      <c r="B109" s="16">
        <f>SUMIF('Team Points Summary'!B:B, 'Team Overall'!A109, 'Team Points Summary'!C:C)</f>
        <v>1556</v>
      </c>
      <c r="C109" s="16" t="str">
        <f t="shared" si="2"/>
        <v/>
      </c>
      <c r="D109" s="16">
        <f>COUNTIF('Team Points Summary'!B:B, 'Team Overall'!A109)</f>
        <v>3</v>
      </c>
    </row>
    <row r="110" spans="1:4" ht="15" x14ac:dyDescent="0.25">
      <c r="A110" s="27" t="s">
        <v>64</v>
      </c>
      <c r="B110" s="16">
        <f>SUMIF('Team Points Summary'!B:B, 'Team Overall'!A110, 'Team Points Summary'!C:C)</f>
        <v>1576</v>
      </c>
      <c r="C110" s="16" t="str">
        <f t="shared" si="2"/>
        <v/>
      </c>
      <c r="D110" s="16">
        <f>COUNTIF('Team Points Summary'!B:B, 'Team Overall'!A110)</f>
        <v>3</v>
      </c>
    </row>
    <row r="111" spans="1:4" ht="15" x14ac:dyDescent="0.25">
      <c r="A111" s="27" t="s">
        <v>63</v>
      </c>
      <c r="B111" s="16">
        <f>SUMIF('Team Points Summary'!B:B, 'Team Overall'!A111, 'Team Points Summary'!C:C)</f>
        <v>1765</v>
      </c>
      <c r="C111" s="16" t="str">
        <f t="shared" si="2"/>
        <v/>
      </c>
      <c r="D111" s="16">
        <f>COUNTIF('Team Points Summary'!B:B, 'Team Overall'!A111)</f>
        <v>3</v>
      </c>
    </row>
    <row r="112" spans="1:4" ht="15" x14ac:dyDescent="0.25">
      <c r="A112" s="27" t="s">
        <v>160</v>
      </c>
      <c r="B112" s="16">
        <f>SUMIF('Team Points Summary'!B:B, 'Team Overall'!A112, 'Team Points Summary'!C:C)</f>
        <v>1806</v>
      </c>
      <c r="C112" s="16" t="str">
        <f t="shared" si="2"/>
        <v/>
      </c>
      <c r="D112" s="16">
        <f>COUNTIF('Team Points Summary'!B:B, 'Team Overall'!A112)</f>
        <v>3</v>
      </c>
    </row>
    <row r="113" spans="1:4" ht="15" x14ac:dyDescent="0.25">
      <c r="A113" s="27" t="s">
        <v>121</v>
      </c>
      <c r="B113" s="16">
        <f>SUMIF('Team Points Summary'!B:B, 'Team Overall'!A113, 'Team Points Summary'!C:C)</f>
        <v>451</v>
      </c>
      <c r="C113" s="16" t="str">
        <f t="shared" si="2"/>
        <v/>
      </c>
      <c r="D113" s="16">
        <f>COUNTIF('Team Points Summary'!B:B, 'Team Overall'!A113)</f>
        <v>2</v>
      </c>
    </row>
    <row r="114" spans="1:4" ht="15" x14ac:dyDescent="0.25">
      <c r="A114" s="27" t="s">
        <v>458</v>
      </c>
      <c r="B114" s="16">
        <f>SUMIF('Team Points Summary'!B:B, 'Team Overall'!A114, 'Team Points Summary'!C:C)</f>
        <v>641</v>
      </c>
      <c r="C114" s="16" t="str">
        <f t="shared" si="2"/>
        <v/>
      </c>
      <c r="D114" s="16">
        <f>COUNTIF('Team Points Summary'!B:B, 'Team Overall'!A114)</f>
        <v>2</v>
      </c>
    </row>
    <row r="115" spans="1:4" ht="15" x14ac:dyDescent="0.25">
      <c r="A115" s="27" t="s">
        <v>157</v>
      </c>
      <c r="B115" s="16">
        <f>SUMIF('Team Points Summary'!B:B, 'Team Overall'!A115, 'Team Points Summary'!C:C)</f>
        <v>645</v>
      </c>
      <c r="C115" s="16" t="str">
        <f t="shared" si="2"/>
        <v/>
      </c>
      <c r="D115" s="16">
        <f>COUNTIF('Team Points Summary'!B:B, 'Team Overall'!A115)</f>
        <v>2</v>
      </c>
    </row>
    <row r="116" spans="1:4" ht="15" x14ac:dyDescent="0.25">
      <c r="A116" s="27" t="s">
        <v>446</v>
      </c>
      <c r="B116" s="16">
        <f>SUMIF('Team Points Summary'!B:B, 'Team Overall'!A116, 'Team Points Summary'!C:C)</f>
        <v>667</v>
      </c>
      <c r="C116" s="16" t="str">
        <f t="shared" si="2"/>
        <v/>
      </c>
      <c r="D116" s="16">
        <f>COUNTIF('Team Points Summary'!B:B, 'Team Overall'!A116)</f>
        <v>2</v>
      </c>
    </row>
    <row r="117" spans="1:4" ht="15" x14ac:dyDescent="0.25">
      <c r="A117" s="27" t="s">
        <v>321</v>
      </c>
      <c r="B117" s="16">
        <f>SUMIF('Team Points Summary'!B:B, 'Team Overall'!A117, 'Team Points Summary'!C:C)</f>
        <v>685</v>
      </c>
      <c r="C117" s="16" t="str">
        <f t="shared" si="2"/>
        <v/>
      </c>
      <c r="D117" s="16">
        <f>COUNTIF('Team Points Summary'!B:B, 'Team Overall'!A117)</f>
        <v>2</v>
      </c>
    </row>
    <row r="118" spans="1:4" ht="15" x14ac:dyDescent="0.25">
      <c r="A118" s="27" t="s">
        <v>239</v>
      </c>
      <c r="B118" s="16">
        <f>SUMIF('Team Points Summary'!B:B, 'Team Overall'!A118, 'Team Points Summary'!C:C)</f>
        <v>705</v>
      </c>
      <c r="C118" s="16" t="str">
        <f t="shared" si="2"/>
        <v/>
      </c>
      <c r="D118" s="16">
        <f>COUNTIF('Team Points Summary'!B:B, 'Team Overall'!A118)</f>
        <v>2</v>
      </c>
    </row>
    <row r="119" spans="1:4" ht="15" x14ac:dyDescent="0.25">
      <c r="A119" s="27" t="s">
        <v>457</v>
      </c>
      <c r="B119" s="16">
        <f>SUMIF('Team Points Summary'!B:B, 'Team Overall'!A119, 'Team Points Summary'!C:C)</f>
        <v>755</v>
      </c>
      <c r="C119" s="16" t="str">
        <f t="shared" si="2"/>
        <v/>
      </c>
      <c r="D119" s="16">
        <f>COUNTIF('Team Points Summary'!B:B, 'Team Overall'!A119)</f>
        <v>2</v>
      </c>
    </row>
    <row r="120" spans="1:4" ht="15" x14ac:dyDescent="0.25">
      <c r="A120" s="27" t="s">
        <v>476</v>
      </c>
      <c r="B120" s="16">
        <f>SUMIF('Team Points Summary'!B:B, 'Team Overall'!A120, 'Team Points Summary'!C:C)</f>
        <v>779</v>
      </c>
      <c r="C120" s="16" t="str">
        <f t="shared" si="2"/>
        <v/>
      </c>
      <c r="D120" s="16">
        <f>COUNTIF('Team Points Summary'!B:B, 'Team Overall'!A120)</f>
        <v>2</v>
      </c>
    </row>
    <row r="121" spans="1:4" ht="15" x14ac:dyDescent="0.25">
      <c r="A121" s="27" t="s">
        <v>238</v>
      </c>
      <c r="B121" s="16">
        <f>SUMIF('Team Points Summary'!B:B, 'Team Overall'!A121, 'Team Points Summary'!C:C)</f>
        <v>787</v>
      </c>
      <c r="C121" s="16" t="str">
        <f t="shared" si="2"/>
        <v/>
      </c>
      <c r="D121" s="16">
        <f>COUNTIF('Team Points Summary'!B:B, 'Team Overall'!A121)</f>
        <v>2</v>
      </c>
    </row>
    <row r="122" spans="1:4" ht="15" x14ac:dyDescent="0.25">
      <c r="A122" s="27" t="s">
        <v>228</v>
      </c>
      <c r="B122" s="16">
        <f>SUMIF('Team Points Summary'!B:B, 'Team Overall'!A122, 'Team Points Summary'!C:C)</f>
        <v>806</v>
      </c>
      <c r="C122" s="16" t="str">
        <f t="shared" si="2"/>
        <v/>
      </c>
      <c r="D122" s="16">
        <f>COUNTIF('Team Points Summary'!B:B, 'Team Overall'!A122)</f>
        <v>2</v>
      </c>
    </row>
    <row r="123" spans="1:4" ht="15" x14ac:dyDescent="0.25">
      <c r="A123" s="27" t="s">
        <v>461</v>
      </c>
      <c r="B123" s="16">
        <f>SUMIF('Team Points Summary'!B:B, 'Team Overall'!A123, 'Team Points Summary'!C:C)</f>
        <v>834</v>
      </c>
      <c r="C123" s="16" t="str">
        <f t="shared" si="2"/>
        <v/>
      </c>
      <c r="D123" s="16">
        <f>COUNTIF('Team Points Summary'!B:B, 'Team Overall'!A123)</f>
        <v>2</v>
      </c>
    </row>
    <row r="124" spans="1:4" ht="15" x14ac:dyDescent="0.25">
      <c r="A124" s="27" t="s">
        <v>322</v>
      </c>
      <c r="B124" s="16">
        <f>SUMIF('Team Points Summary'!B:B, 'Team Overall'!A124, 'Team Points Summary'!C:C)</f>
        <v>872</v>
      </c>
      <c r="C124" s="16" t="str">
        <f t="shared" si="2"/>
        <v/>
      </c>
      <c r="D124" s="16">
        <f>COUNTIF('Team Points Summary'!B:B, 'Team Overall'!A124)</f>
        <v>2</v>
      </c>
    </row>
    <row r="125" spans="1:4" ht="15" x14ac:dyDescent="0.25">
      <c r="A125" s="27" t="s">
        <v>229</v>
      </c>
      <c r="B125" s="16">
        <f>SUMIF('Team Points Summary'!B:B, 'Team Overall'!A125, 'Team Points Summary'!C:C)</f>
        <v>905</v>
      </c>
      <c r="C125" s="16" t="str">
        <f t="shared" si="2"/>
        <v/>
      </c>
      <c r="D125" s="16">
        <f>COUNTIF('Team Points Summary'!B:B, 'Team Overall'!A125)</f>
        <v>2</v>
      </c>
    </row>
    <row r="126" spans="1:4" ht="15" x14ac:dyDescent="0.25">
      <c r="A126" s="27" t="s">
        <v>332</v>
      </c>
      <c r="B126" s="16">
        <f>SUMIF('Team Points Summary'!B:B, 'Team Overall'!A126, 'Team Points Summary'!C:C)</f>
        <v>977</v>
      </c>
      <c r="C126" s="16" t="str">
        <f t="shared" si="2"/>
        <v/>
      </c>
      <c r="D126" s="16">
        <f>COUNTIF('Team Points Summary'!B:B, 'Team Overall'!A126)</f>
        <v>2</v>
      </c>
    </row>
    <row r="127" spans="1:4" ht="15" x14ac:dyDescent="0.25">
      <c r="A127" s="27" t="s">
        <v>240</v>
      </c>
      <c r="B127" s="16">
        <f>SUMIF('Team Points Summary'!B:B, 'Team Overall'!A127, 'Team Points Summary'!C:C)</f>
        <v>1022</v>
      </c>
      <c r="C127" s="16" t="str">
        <f t="shared" si="2"/>
        <v/>
      </c>
      <c r="D127" s="16">
        <f>COUNTIF('Team Points Summary'!B:B, 'Team Overall'!A127)</f>
        <v>2</v>
      </c>
    </row>
    <row r="128" spans="1:4" ht="15" x14ac:dyDescent="0.25">
      <c r="A128" s="27" t="s">
        <v>216</v>
      </c>
      <c r="B128" s="16">
        <f>SUMIF('Team Points Summary'!B:B, 'Team Overall'!A128, 'Team Points Summary'!C:C)</f>
        <v>1033</v>
      </c>
      <c r="C128" s="16" t="str">
        <f t="shared" si="2"/>
        <v/>
      </c>
      <c r="D128" s="16">
        <f>COUNTIF('Team Points Summary'!B:B, 'Team Overall'!A128)</f>
        <v>2</v>
      </c>
    </row>
    <row r="129" spans="1:4" ht="15" x14ac:dyDescent="0.25">
      <c r="A129" s="27" t="s">
        <v>335</v>
      </c>
      <c r="B129" s="16">
        <f>SUMIF('Team Points Summary'!B:B, 'Team Overall'!A129, 'Team Points Summary'!C:C)</f>
        <v>1175</v>
      </c>
      <c r="C129" s="16" t="str">
        <f t="shared" si="2"/>
        <v/>
      </c>
      <c r="D129" s="16">
        <f>COUNTIF('Team Points Summary'!B:B, 'Team Overall'!A129)</f>
        <v>2</v>
      </c>
    </row>
    <row r="130" spans="1:4" ht="15" x14ac:dyDescent="0.25">
      <c r="A130" s="27" t="s">
        <v>466</v>
      </c>
      <c r="B130" s="16">
        <f>SUMIF('Team Points Summary'!B:B, 'Team Overall'!A130, 'Team Points Summary'!C:C)</f>
        <v>1235</v>
      </c>
      <c r="C130" s="16" t="str">
        <f t="shared" si="2"/>
        <v/>
      </c>
      <c r="D130" s="16">
        <f>COUNTIF('Team Points Summary'!B:B, 'Team Overall'!A130)</f>
        <v>2</v>
      </c>
    </row>
    <row r="131" spans="1:4" ht="15" x14ac:dyDescent="0.25">
      <c r="A131" s="27" t="s">
        <v>450</v>
      </c>
      <c r="B131" s="16">
        <f>SUMIF('Team Points Summary'!B:B, 'Team Overall'!A131, 'Team Points Summary'!C:C)</f>
        <v>1362</v>
      </c>
      <c r="C131" s="16" t="str">
        <f t="shared" si="2"/>
        <v/>
      </c>
      <c r="D131" s="16">
        <f>COUNTIF('Team Points Summary'!B:B, 'Team Overall'!A131)</f>
        <v>2</v>
      </c>
    </row>
    <row r="132" spans="1:4" ht="15" x14ac:dyDescent="0.25">
      <c r="A132" s="27" t="s">
        <v>468</v>
      </c>
      <c r="B132" s="16">
        <f>SUMIF('Team Points Summary'!B:B, 'Team Overall'!A132, 'Team Points Summary'!C:C)</f>
        <v>1367</v>
      </c>
      <c r="C132" s="16" t="str">
        <f t="shared" ref="C132:C162" si="3">IF(E$2 = D132, RANK(B132, B$3:B$5, 1), "")</f>
        <v/>
      </c>
      <c r="D132" s="16">
        <f>COUNTIF('Team Points Summary'!B:B, 'Team Overall'!A132)</f>
        <v>2</v>
      </c>
    </row>
    <row r="133" spans="1:4" ht="15" x14ac:dyDescent="0.25">
      <c r="A133" s="27" t="s">
        <v>219</v>
      </c>
      <c r="B133" s="16">
        <f>SUMIF('Team Points Summary'!B:B, 'Team Overall'!A133, 'Team Points Summary'!C:C)</f>
        <v>1429</v>
      </c>
      <c r="C133" s="16" t="str">
        <f t="shared" si="3"/>
        <v/>
      </c>
      <c r="D133" s="16">
        <f>COUNTIF('Team Points Summary'!B:B, 'Team Overall'!A133)</f>
        <v>2</v>
      </c>
    </row>
    <row r="134" spans="1:4" ht="15" x14ac:dyDescent="0.25">
      <c r="A134" s="27" t="s">
        <v>236</v>
      </c>
      <c r="B134" s="16">
        <f>SUMIF('Team Points Summary'!B:B, 'Team Overall'!A134, 'Team Points Summary'!C:C)</f>
        <v>1595</v>
      </c>
      <c r="C134" s="16" t="str">
        <f t="shared" si="3"/>
        <v/>
      </c>
      <c r="D134" s="16">
        <f>COUNTIF('Team Points Summary'!B:B, 'Team Overall'!A134)</f>
        <v>2</v>
      </c>
    </row>
    <row r="135" spans="1:4" ht="15" x14ac:dyDescent="0.25">
      <c r="A135" s="27" t="s">
        <v>314</v>
      </c>
      <c r="B135" s="16">
        <f>SUMIF('Team Points Summary'!B:B, 'Team Overall'!A135, 'Team Points Summary'!C:C)</f>
        <v>262</v>
      </c>
      <c r="C135" s="16" t="str">
        <f t="shared" si="3"/>
        <v/>
      </c>
      <c r="D135" s="16">
        <f>COUNTIF('Team Points Summary'!B:B, 'Team Overall'!A135)</f>
        <v>1</v>
      </c>
    </row>
    <row r="136" spans="1:4" ht="15" x14ac:dyDescent="0.25">
      <c r="A136" s="27" t="s">
        <v>339</v>
      </c>
      <c r="B136" s="16">
        <f>SUMIF('Team Points Summary'!B:B, 'Team Overall'!A136, 'Team Points Summary'!C:C)</f>
        <v>377</v>
      </c>
      <c r="C136" s="16" t="str">
        <f t="shared" si="3"/>
        <v/>
      </c>
      <c r="D136" s="16">
        <f>COUNTIF('Team Points Summary'!B:B, 'Team Overall'!A136)</f>
        <v>1</v>
      </c>
    </row>
    <row r="137" spans="1:4" ht="15" x14ac:dyDescent="0.25">
      <c r="A137" s="27" t="s">
        <v>334</v>
      </c>
      <c r="B137" s="16">
        <f>SUMIF('Team Points Summary'!B:B, 'Team Overall'!A137, 'Team Points Summary'!C:C)</f>
        <v>406</v>
      </c>
      <c r="C137" s="16" t="str">
        <f t="shared" si="3"/>
        <v/>
      </c>
      <c r="D137" s="16">
        <f>COUNTIF('Team Points Summary'!B:B, 'Team Overall'!A137)</f>
        <v>1</v>
      </c>
    </row>
    <row r="138" spans="1:4" ht="15" x14ac:dyDescent="0.25">
      <c r="A138" s="27" t="s">
        <v>312</v>
      </c>
      <c r="B138" s="16">
        <f>SUMIF('Team Points Summary'!B:B, 'Team Overall'!A138, 'Team Points Summary'!C:C)</f>
        <v>431</v>
      </c>
      <c r="C138" s="16" t="str">
        <f t="shared" si="3"/>
        <v/>
      </c>
      <c r="D138" s="16">
        <f>COUNTIF('Team Points Summary'!B:B, 'Team Overall'!A138)</f>
        <v>1</v>
      </c>
    </row>
    <row r="139" spans="1:4" ht="15" x14ac:dyDescent="0.25">
      <c r="A139" s="27" t="s">
        <v>213</v>
      </c>
      <c r="B139" s="16">
        <f>SUMIF('Team Points Summary'!B:B, 'Team Overall'!A139, 'Team Points Summary'!C:C)</f>
        <v>461</v>
      </c>
      <c r="C139" s="16" t="str">
        <f t="shared" si="3"/>
        <v/>
      </c>
      <c r="D139" s="16">
        <f>COUNTIF('Team Points Summary'!B:B, 'Team Overall'!A139)</f>
        <v>1</v>
      </c>
    </row>
    <row r="140" spans="1:4" ht="15" x14ac:dyDescent="0.25">
      <c r="A140" s="27" t="s">
        <v>333</v>
      </c>
      <c r="B140" s="16">
        <f>SUMIF('Team Points Summary'!B:B, 'Team Overall'!A140, 'Team Points Summary'!C:C)</f>
        <v>464</v>
      </c>
      <c r="C140" s="16" t="str">
        <f t="shared" si="3"/>
        <v/>
      </c>
      <c r="D140" s="16">
        <f>COUNTIF('Team Points Summary'!B:B, 'Team Overall'!A140)</f>
        <v>1</v>
      </c>
    </row>
    <row r="141" spans="1:4" ht="15" x14ac:dyDescent="0.25">
      <c r="A141" s="27" t="s">
        <v>469</v>
      </c>
      <c r="B141" s="16">
        <f>SUMIF('Team Points Summary'!B:B, 'Team Overall'!A141, 'Team Points Summary'!C:C)</f>
        <v>481</v>
      </c>
      <c r="C141" s="16" t="str">
        <f t="shared" si="3"/>
        <v/>
      </c>
      <c r="D141" s="16">
        <f>COUNTIF('Team Points Summary'!B:B, 'Team Overall'!A141)</f>
        <v>1</v>
      </c>
    </row>
    <row r="142" spans="1:4" ht="15" x14ac:dyDescent="0.25">
      <c r="A142" s="27" t="s">
        <v>220</v>
      </c>
      <c r="B142" s="16">
        <f>SUMIF('Team Points Summary'!B:B, 'Team Overall'!A142, 'Team Points Summary'!C:C)</f>
        <v>492</v>
      </c>
      <c r="C142" s="16" t="str">
        <f t="shared" si="3"/>
        <v/>
      </c>
      <c r="D142" s="16">
        <f>COUNTIF('Team Points Summary'!B:B, 'Team Overall'!A142)</f>
        <v>1</v>
      </c>
    </row>
    <row r="143" spans="1:4" ht="15" x14ac:dyDescent="0.25">
      <c r="A143" s="27" t="s">
        <v>315</v>
      </c>
      <c r="B143" s="16">
        <f>SUMIF('Team Points Summary'!B:B, 'Team Overall'!A143, 'Team Points Summary'!C:C)</f>
        <v>513</v>
      </c>
      <c r="C143" s="16" t="str">
        <f t="shared" si="3"/>
        <v/>
      </c>
      <c r="D143" s="16">
        <f>COUNTIF('Team Points Summary'!B:B, 'Team Overall'!A143)</f>
        <v>1</v>
      </c>
    </row>
    <row r="144" spans="1:4" ht="15" x14ac:dyDescent="0.25">
      <c r="A144" s="27" t="s">
        <v>459</v>
      </c>
      <c r="B144" s="16">
        <f>SUMIF('Team Points Summary'!B:B, 'Team Overall'!A144, 'Team Points Summary'!C:C)</f>
        <v>517</v>
      </c>
      <c r="C144" s="16" t="str">
        <f t="shared" si="3"/>
        <v/>
      </c>
      <c r="D144" s="16">
        <f>COUNTIF('Team Points Summary'!B:B, 'Team Overall'!A144)</f>
        <v>1</v>
      </c>
    </row>
    <row r="145" spans="1:4" ht="15" x14ac:dyDescent="0.25">
      <c r="A145" s="27" t="s">
        <v>460</v>
      </c>
      <c r="B145" s="16">
        <f>SUMIF('Team Points Summary'!B:B, 'Team Overall'!A145, 'Team Points Summary'!C:C)</f>
        <v>547</v>
      </c>
      <c r="C145" s="16" t="str">
        <f t="shared" si="3"/>
        <v/>
      </c>
      <c r="D145" s="16">
        <f>COUNTIF('Team Points Summary'!B:B, 'Team Overall'!A145)</f>
        <v>1</v>
      </c>
    </row>
    <row r="146" spans="1:4" ht="15" x14ac:dyDescent="0.25">
      <c r="A146" s="27" t="s">
        <v>156</v>
      </c>
      <c r="B146" s="16">
        <f>SUMIF('Team Points Summary'!B:B, 'Team Overall'!A146, 'Team Points Summary'!C:C)</f>
        <v>559</v>
      </c>
      <c r="C146" s="16" t="str">
        <f t="shared" si="3"/>
        <v/>
      </c>
      <c r="D146" s="16">
        <f>COUNTIF('Team Points Summary'!B:B, 'Team Overall'!A146)</f>
        <v>1</v>
      </c>
    </row>
    <row r="147" spans="1:4" ht="15" x14ac:dyDescent="0.25">
      <c r="A147" s="27" t="s">
        <v>153</v>
      </c>
      <c r="B147" s="16">
        <f>SUMIF('Team Points Summary'!B:B, 'Team Overall'!A147, 'Team Points Summary'!C:C)</f>
        <v>566</v>
      </c>
      <c r="C147" s="16" t="str">
        <f t="shared" si="3"/>
        <v/>
      </c>
      <c r="D147" s="16">
        <f>COUNTIF('Team Points Summary'!B:B, 'Team Overall'!A147)</f>
        <v>1</v>
      </c>
    </row>
    <row r="148" spans="1:4" ht="15" x14ac:dyDescent="0.25">
      <c r="A148" s="27" t="s">
        <v>337</v>
      </c>
      <c r="B148" s="16">
        <f>SUMIF('Team Points Summary'!B:B, 'Team Overall'!A148, 'Team Points Summary'!C:C)</f>
        <v>567</v>
      </c>
      <c r="C148" s="16" t="str">
        <f t="shared" si="3"/>
        <v/>
      </c>
      <c r="D148" s="16">
        <f>COUNTIF('Team Points Summary'!B:B, 'Team Overall'!A148)</f>
        <v>1</v>
      </c>
    </row>
    <row r="149" spans="1:4" ht="15" x14ac:dyDescent="0.25">
      <c r="A149" s="27" t="s">
        <v>470</v>
      </c>
      <c r="B149" s="16">
        <f>SUMIF('Team Points Summary'!B:B, 'Team Overall'!A149, 'Team Points Summary'!C:C)</f>
        <v>596</v>
      </c>
      <c r="C149" s="16" t="str">
        <f t="shared" si="3"/>
        <v/>
      </c>
      <c r="D149" s="16">
        <f>COUNTIF('Team Points Summary'!B:B, 'Team Overall'!A149)</f>
        <v>1</v>
      </c>
    </row>
    <row r="150" spans="1:4" ht="15" x14ac:dyDescent="0.25">
      <c r="A150" s="27" t="s">
        <v>471</v>
      </c>
      <c r="B150" s="16">
        <f>SUMIF('Team Points Summary'!B:B, 'Team Overall'!A150, 'Team Points Summary'!C:C)</f>
        <v>611</v>
      </c>
      <c r="C150" s="16" t="str">
        <f t="shared" si="3"/>
        <v/>
      </c>
      <c r="D150" s="16">
        <f>COUNTIF('Team Points Summary'!B:B, 'Team Overall'!A150)</f>
        <v>1</v>
      </c>
    </row>
    <row r="151" spans="1:4" ht="15" x14ac:dyDescent="0.25">
      <c r="A151" s="27" t="s">
        <v>447</v>
      </c>
      <c r="B151" s="16">
        <f>SUMIF('Team Points Summary'!B:B, 'Team Overall'!A151, 'Team Points Summary'!C:C)</f>
        <v>643</v>
      </c>
      <c r="C151" s="16" t="str">
        <f t="shared" si="3"/>
        <v/>
      </c>
      <c r="D151" s="16">
        <f>COUNTIF('Team Points Summary'!B:B, 'Team Overall'!A151)</f>
        <v>1</v>
      </c>
    </row>
    <row r="152" spans="1:4" ht="15" x14ac:dyDescent="0.25">
      <c r="A152" s="27" t="s">
        <v>462</v>
      </c>
      <c r="B152" s="16">
        <f>SUMIF('Team Points Summary'!B:B, 'Team Overall'!A152, 'Team Points Summary'!C:C)</f>
        <v>658</v>
      </c>
      <c r="C152" s="16" t="str">
        <f t="shared" si="3"/>
        <v/>
      </c>
      <c r="D152" s="16">
        <f>COUNTIF('Team Points Summary'!B:B, 'Team Overall'!A152)</f>
        <v>1</v>
      </c>
    </row>
    <row r="153" spans="1:4" ht="15" x14ac:dyDescent="0.25">
      <c r="A153" s="27" t="s">
        <v>231</v>
      </c>
      <c r="B153" s="16">
        <f>SUMIF('Team Points Summary'!B:B, 'Team Overall'!A153, 'Team Points Summary'!C:C)</f>
        <v>671</v>
      </c>
      <c r="C153" s="16" t="str">
        <f t="shared" si="3"/>
        <v/>
      </c>
      <c r="D153" s="16">
        <f>COUNTIF('Team Points Summary'!B:B, 'Team Overall'!A153)</f>
        <v>1</v>
      </c>
    </row>
    <row r="154" spans="1:4" ht="15" x14ac:dyDescent="0.25">
      <c r="A154" s="27" t="s">
        <v>467</v>
      </c>
      <c r="B154" s="16">
        <f>SUMIF('Team Points Summary'!B:B, 'Team Overall'!A154, 'Team Points Summary'!C:C)</f>
        <v>676</v>
      </c>
      <c r="C154" s="16" t="str">
        <f t="shared" si="3"/>
        <v/>
      </c>
      <c r="D154" s="16">
        <f>COUNTIF('Team Points Summary'!B:B, 'Team Overall'!A154)</f>
        <v>1</v>
      </c>
    </row>
    <row r="155" spans="1:4" ht="15" x14ac:dyDescent="0.25">
      <c r="A155" s="27" t="s">
        <v>472</v>
      </c>
      <c r="B155" s="16">
        <f>SUMIF('Team Points Summary'!B:B, 'Team Overall'!A155, 'Team Points Summary'!C:C)</f>
        <v>700</v>
      </c>
      <c r="C155" s="16" t="str">
        <f t="shared" si="3"/>
        <v/>
      </c>
      <c r="D155" s="16">
        <f>COUNTIF('Team Points Summary'!B:B, 'Team Overall'!A155)</f>
        <v>1</v>
      </c>
    </row>
    <row r="156" spans="1:4" ht="15" x14ac:dyDescent="0.25">
      <c r="A156" s="27" t="s">
        <v>323</v>
      </c>
      <c r="B156" s="16">
        <f>SUMIF('Team Points Summary'!B:B, 'Team Overall'!A156, 'Team Points Summary'!C:C)</f>
        <v>713</v>
      </c>
      <c r="C156" s="16" t="str">
        <f t="shared" si="3"/>
        <v/>
      </c>
      <c r="D156" s="16">
        <f>COUNTIF('Team Points Summary'!B:B, 'Team Overall'!A156)</f>
        <v>1</v>
      </c>
    </row>
    <row r="157" spans="1:4" ht="15" x14ac:dyDescent="0.25">
      <c r="A157" s="27" t="s">
        <v>463</v>
      </c>
      <c r="B157" s="16">
        <f>SUMIF('Team Points Summary'!B:B, 'Team Overall'!A157, 'Team Points Summary'!C:C)</f>
        <v>716</v>
      </c>
      <c r="C157" s="16" t="str">
        <f t="shared" si="3"/>
        <v/>
      </c>
      <c r="D157" s="16">
        <f>COUNTIF('Team Points Summary'!B:B, 'Team Overall'!A157)</f>
        <v>1</v>
      </c>
    </row>
    <row r="158" spans="1:4" ht="15" x14ac:dyDescent="0.25">
      <c r="A158" s="27" t="s">
        <v>235</v>
      </c>
      <c r="B158" s="16">
        <f>SUMIF('Team Points Summary'!B:B, 'Team Overall'!A158, 'Team Points Summary'!C:C)</f>
        <v>726</v>
      </c>
      <c r="C158" s="16" t="str">
        <f t="shared" si="3"/>
        <v/>
      </c>
      <c r="D158" s="16">
        <f>COUNTIF('Team Points Summary'!B:B, 'Team Overall'!A158)</f>
        <v>1</v>
      </c>
    </row>
    <row r="159" spans="1:4" ht="15" x14ac:dyDescent="0.25">
      <c r="A159" s="27" t="s">
        <v>473</v>
      </c>
      <c r="B159" s="16">
        <f>SUMIF('Team Points Summary'!B:B, 'Team Overall'!A159, 'Team Points Summary'!C:C)</f>
        <v>736</v>
      </c>
      <c r="C159" s="16" t="str">
        <f t="shared" si="3"/>
        <v/>
      </c>
      <c r="D159" s="16">
        <f>COUNTIF('Team Points Summary'!B:B, 'Team Overall'!A159)</f>
        <v>1</v>
      </c>
    </row>
    <row r="160" spans="1:4" ht="15" x14ac:dyDescent="0.25">
      <c r="A160" s="27" t="s">
        <v>324</v>
      </c>
      <c r="B160" s="16">
        <f>SUMIF('Team Points Summary'!B:B, 'Team Overall'!A160, 'Team Points Summary'!C:C)</f>
        <v>761</v>
      </c>
      <c r="C160" s="16" t="str">
        <f t="shared" si="3"/>
        <v/>
      </c>
      <c r="D160" s="16">
        <f>COUNTIF('Team Points Summary'!B:B, 'Team Overall'!A160)</f>
        <v>1</v>
      </c>
    </row>
    <row r="161" spans="1:4" ht="15" x14ac:dyDescent="0.25">
      <c r="A161" s="27" t="s">
        <v>448</v>
      </c>
      <c r="B161" s="16">
        <f>SUMIF('Team Points Summary'!B:B, 'Team Overall'!A161, 'Team Points Summary'!C:C)</f>
        <v>786</v>
      </c>
      <c r="C161" s="16" t="str">
        <f t="shared" si="3"/>
        <v/>
      </c>
      <c r="D161" s="16">
        <f>COUNTIF('Team Points Summary'!B:B, 'Team Overall'!A161)</f>
        <v>1</v>
      </c>
    </row>
    <row r="162" spans="1:4" ht="15" x14ac:dyDescent="0.25">
      <c r="A162" s="27" t="s">
        <v>218</v>
      </c>
      <c r="B162" s="16">
        <f>SUMIF('Team Points Summary'!B:B, 'Team Overall'!A162, 'Team Points Summary'!C:C)</f>
        <v>786</v>
      </c>
      <c r="C162" s="16" t="str">
        <f t="shared" si="3"/>
        <v/>
      </c>
      <c r="D162" s="16">
        <f>COUNTIF('Team Points Summary'!B:B, 'Team Overall'!A162)</f>
        <v>1</v>
      </c>
    </row>
    <row r="164" spans="1:4" ht="18" x14ac:dyDescent="0.25">
      <c r="A164" s="17" t="s">
        <v>148</v>
      </c>
      <c r="B164" s="18">
        <f>SUM(B3:B163)</f>
        <v>300105</v>
      </c>
    </row>
  </sheetData>
  <printOptions gridLines="1"/>
  <pageMargins left="0.74803149606299213" right="0.74803149606299213" top="0.98425196850393704" bottom="0.98425196850393704" header="0.51181102362204722" footer="0.51181102362204722"/>
  <pageSetup pageOrder="overThenDown" orientation="portrait" horizontalDpi="1200" verticalDpi="1200" r:id="rId1"/>
  <headerFooter alignWithMargins="0">
    <oddHeader>&amp;LEdmonton Harriers&amp;RCross-Country Series
Point Totals by Team</oddHeader>
    <oddFooter>&amp;L&amp;Z&amp;F &amp;A 
&amp;D &amp;T&amp;RPage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Team Points Summary</vt:lpstr>
      <vt:lpstr>Point Totals by Grade-Gender</vt:lpstr>
      <vt:lpstr>Team Overall</vt:lpstr>
      <vt:lpstr>'Point Totals by Grade-Gender'!Print_Titles</vt:lpstr>
      <vt:lpstr>'Team Overall'!Print_Titles</vt:lpstr>
      <vt:lpstr>'Team Points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R.J. Schmid</dc:creator>
  <cp:lastModifiedBy>Vernon R.J. Schmid</cp:lastModifiedBy>
  <cp:lastPrinted>2019-10-05T01:15:31Z</cp:lastPrinted>
  <dcterms:created xsi:type="dcterms:W3CDTF">2010-09-26T19:49:27Z</dcterms:created>
  <dcterms:modified xsi:type="dcterms:W3CDTF">2025-10-08T22:46:34Z</dcterms:modified>
</cp:coreProperties>
</file>