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45" windowWidth="15180" windowHeight="8460" activeTab="1"/>
  </bookViews>
  <sheets>
    <sheet name="Team Points Summary" sheetId="1" r:id="rId1"/>
    <sheet name="Point Totals by Grade-Gender" sheetId="2" r:id="rId2"/>
  </sheets>
  <definedNames>
    <definedName name="_xlnm.Print_Titles" localSheetId="1">'Point Totals by Grade-Gender'!$A:$A,'Point Totals by Grade-Gender'!$2:$2</definedName>
    <definedName name="_xlnm.Print_Titles" localSheetId="0">'Team Points Summary'!$B:$B,'Team Points Summary'!$2:$2</definedName>
  </definedNames>
  <calcPr fullCalcOnLoad="1"/>
</workbook>
</file>

<file path=xl/sharedStrings.xml><?xml version="1.0" encoding="utf-8"?>
<sst xmlns="http://schemas.openxmlformats.org/spreadsheetml/2006/main" count="1543" uniqueCount="678">
  <si>
    <t>Team</t>
  </si>
  <si>
    <t>First Finisher's Place</t>
  </si>
  <si>
    <t>Second Finisher's Place</t>
  </si>
  <si>
    <t>Third Finisher's Place</t>
  </si>
  <si>
    <t>Rank in Points</t>
  </si>
  <si>
    <t>Team Total Points in Race</t>
  </si>
  <si>
    <t>Rank in  Places</t>
  </si>
  <si>
    <t>Grade, Gender, Team</t>
  </si>
  <si>
    <t>Grade 3 Boys Centennial A</t>
  </si>
  <si>
    <t>Grade 3 Boys Crestwood A</t>
  </si>
  <si>
    <t>Grade 3 Boys Earl Buxton A</t>
  </si>
  <si>
    <t>Grade 3 Boys Earl Buxton B</t>
  </si>
  <si>
    <t>Grade 3 Boys Edmonton Christian West A</t>
  </si>
  <si>
    <t>Grade 3 Boys George P. Nicholson A</t>
  </si>
  <si>
    <t>Grade 3 Boys George P. Nicholson B</t>
  </si>
  <si>
    <t>Grade 3 Boys Greenview A</t>
  </si>
  <si>
    <t>Grade 3 Boys Meadowlark Christian A</t>
  </si>
  <si>
    <t>Grade 3 Boys Michael A. Kostek A</t>
  </si>
  <si>
    <t>Grade 3 Boys Michael A. Kostek B</t>
  </si>
  <si>
    <t>Grade 3 Boys Michael A. Kostek C</t>
  </si>
  <si>
    <t>Grade 3 Boys Michael A. Kostek D</t>
  </si>
  <si>
    <t>Grade 3 Boys Parkallen A</t>
  </si>
  <si>
    <t>Grade 3 Boys Parkallen B</t>
  </si>
  <si>
    <t>Grade 3 Boys Pine Street A</t>
  </si>
  <si>
    <t>Grade 3 Boys Pine Street B</t>
  </si>
  <si>
    <t>Grade 3 Boys Rio Terrace A</t>
  </si>
  <si>
    <t>Grade 3 Boys Rio Terrace B</t>
  </si>
  <si>
    <t>Grade 3 Boys Rio Terrace C</t>
  </si>
  <si>
    <t>Grade 3 Boys Strathcona Christian Ac A</t>
  </si>
  <si>
    <t>Grade 3 Boys Windsor Park A</t>
  </si>
  <si>
    <t>Grade 3 Girls Crestwood A</t>
  </si>
  <si>
    <t>Grade 3 Girls Earl Buxton A</t>
  </si>
  <si>
    <t>Grade 3 Girls Earl Buxton B</t>
  </si>
  <si>
    <t>Grade 3 Girls Edmonton Christian West A</t>
  </si>
  <si>
    <t>Grade 3 Girls George P. Nicholson A</t>
  </si>
  <si>
    <t>Grade 3 Girls Meadowlark Christian A</t>
  </si>
  <si>
    <t>Grade 3 Girls Michael A. Kostek A</t>
  </si>
  <si>
    <t>Grade 3 Girls Michael A. Kostek B</t>
  </si>
  <si>
    <t>Grade 3 Girls Michael A. Kostek C</t>
  </si>
  <si>
    <t>Grade 3 Girls Parkallen A</t>
  </si>
  <si>
    <t>Grade 3 Girls Pine Street A</t>
  </si>
  <si>
    <t>Grade 3 Girls Rio Terrace A</t>
  </si>
  <si>
    <t>Grade 3 Girls Rio Terrace B</t>
  </si>
  <si>
    <t>Grade 3 Girls Rio Terrace C</t>
  </si>
  <si>
    <t>Grade 3 Girls Steinhauer A</t>
  </si>
  <si>
    <t>Grade 3 Girls Strathcona Christian Ac A</t>
  </si>
  <si>
    <t>Grade 3 Girls Strathcona Christian Ac B</t>
  </si>
  <si>
    <t>Grade 3 Girls Strathcona Christian Ac C</t>
  </si>
  <si>
    <t>Grade 3 Girls Strathcona Christian Ac D</t>
  </si>
  <si>
    <t>Grade 3 Girls Win Ferguson A</t>
  </si>
  <si>
    <t>Grade 3 Girls Windsor Park A</t>
  </si>
  <si>
    <t>Grade 4 Boys Brander Gardens A</t>
  </si>
  <si>
    <t>Grade 4 Boys Centennial A</t>
  </si>
  <si>
    <t>Grade 4 Boys Donnan A</t>
  </si>
  <si>
    <t>Grade 4 Boys Earl Buxton A</t>
  </si>
  <si>
    <t>Grade 4 Boys Earl Buxton B</t>
  </si>
  <si>
    <t>Grade 4 Boys George H. Luck A</t>
  </si>
  <si>
    <t>Grade 4 Boys George P. Nicholson A</t>
  </si>
  <si>
    <t>Grade 4 Boys George P. Nicholson B</t>
  </si>
  <si>
    <t>Grade 4 Boys Michael A. Kostek A</t>
  </si>
  <si>
    <t>Grade 4 Boys Parkallen A</t>
  </si>
  <si>
    <t>Grade 4 Boys Patricia Heights A</t>
  </si>
  <si>
    <t>Grade 4 Boys Pine Street A</t>
  </si>
  <si>
    <t>Grade 4 Boys Rio Terrace A</t>
  </si>
  <si>
    <t>Grade 4 Boys Strathcona Christian Ac A</t>
  </si>
  <si>
    <t>Grade 4 Boys Strathcona Christian Ac B</t>
  </si>
  <si>
    <t>Grade 4 Girls Centennial A</t>
  </si>
  <si>
    <t>Grade 4 Girls Earl Buxton A</t>
  </si>
  <si>
    <t>Grade 4 Girls Earl Buxton B</t>
  </si>
  <si>
    <t>Grade 4 Girls George P. Nicholson A</t>
  </si>
  <si>
    <t>Grade 4 Girls Holyrood A</t>
  </si>
  <si>
    <t>Grade 4 Girls Michael A. Kostek A</t>
  </si>
  <si>
    <t>Grade 4 Girls Parkallen A</t>
  </si>
  <si>
    <t>Grade 4 Girls Patricia Heights A</t>
  </si>
  <si>
    <t>Grade 4 Girls Pine Street A</t>
  </si>
  <si>
    <t>Grade 4 Girls Pine Street B</t>
  </si>
  <si>
    <t>Grade 4 Girls Strathcona Christian Ac A</t>
  </si>
  <si>
    <t>Grade 4 Girls Strathcona Christian Ac B</t>
  </si>
  <si>
    <t>Grade 4 Girls Westbrook A</t>
  </si>
  <si>
    <t>Grade 4 Girls Win Ferguson A</t>
  </si>
  <si>
    <t>Grade 5 Boys Barrhead Elementary A</t>
  </si>
  <si>
    <t>Grade 5 Boys Centennial A</t>
  </si>
  <si>
    <t>Grade 5 Boys George H. Luck A</t>
  </si>
  <si>
    <t>Grade 5 Boys George P. Nicholson A</t>
  </si>
  <si>
    <t>Grade 5 Boys George P. Nicholson B</t>
  </si>
  <si>
    <t>Grade 5 Boys Patricia Heights A</t>
  </si>
  <si>
    <t>Grade 5 Boys Pine Street A</t>
  </si>
  <si>
    <t>Grade 5 Boys Rio Terrace A</t>
  </si>
  <si>
    <t>Grade 5 Boys Strathcona Christian Ac A</t>
  </si>
  <si>
    <t>Grade 5 Boys Strathcona Christian Ac B</t>
  </si>
  <si>
    <t>Grade 5 Girls Brander Gardens A</t>
  </si>
  <si>
    <t>Grade 5 Girls Centennial A</t>
  </si>
  <si>
    <t>Grade 5 Girls George P. Nicholson A</t>
  </si>
  <si>
    <t>Grade 5 Girls Menisa A</t>
  </si>
  <si>
    <t>Grade 5 Girls Michael A. Kostek A</t>
  </si>
  <si>
    <t>Grade 5 Girls Patricia Heights A</t>
  </si>
  <si>
    <t>Grade 5 Girls Pine Street A</t>
  </si>
  <si>
    <t>Grade 5 Girls Pine Street B</t>
  </si>
  <si>
    <t>Grade 5 Girls Rio Terrace A</t>
  </si>
  <si>
    <t>Grade 5 Girls Strathcona Christian Ac A</t>
  </si>
  <si>
    <t>Grade 5 Girls Wes Hosford A</t>
  </si>
  <si>
    <t>Grade 5 Girls Westbrook A</t>
  </si>
  <si>
    <t>Grade 5 Girls Westbrook B</t>
  </si>
  <si>
    <t>Grade 5 Girls Windsor Park A</t>
  </si>
  <si>
    <t>Grade 6 Boys Centennial A</t>
  </si>
  <si>
    <t>Grade 6 Boys Earl Buxton A</t>
  </si>
  <si>
    <t>Grade 6 Boys George H. Luck A</t>
  </si>
  <si>
    <t>Grade 6 Boys George P. Nicholson A</t>
  </si>
  <si>
    <t>Grade 6 Boys Parkallen A</t>
  </si>
  <si>
    <t>Grade 6 Boys Patricia Heights A</t>
  </si>
  <si>
    <t>Grade 6 Boys Rio Terrace A</t>
  </si>
  <si>
    <t>Grade 6 Girls Earl Buxton A</t>
  </si>
  <si>
    <t>Grade 6 Girls George P. Nicholson A</t>
  </si>
  <si>
    <t>Grade 6 Girls Michael A. Kostek A</t>
  </si>
  <si>
    <t>Grade 6 Girls Michael A. Kostek B</t>
  </si>
  <si>
    <t>Grade 6 Girls Pine Street A</t>
  </si>
  <si>
    <t>Grade 6 Girls Rio Terrace A</t>
  </si>
  <si>
    <t>Grade 6 Girls Westbrook A</t>
  </si>
  <si>
    <t xml:space="preserve"> Total Points</t>
  </si>
  <si>
    <t>Races</t>
  </si>
  <si>
    <t>Grade 3 Girls Total Points</t>
  </si>
  <si>
    <t>Grade 3 Boys Total Points</t>
  </si>
  <si>
    <t>Grade 4 Girls Total Points</t>
  </si>
  <si>
    <t>Grade 4 Boys Total Points</t>
  </si>
  <si>
    <t>Grade 5 Girls Total Points</t>
  </si>
  <si>
    <t>Grade 5 Boys Total Points</t>
  </si>
  <si>
    <t>Grade 6 Girls Total Points</t>
  </si>
  <si>
    <t>Grade 6 Boys Total Points</t>
  </si>
  <si>
    <t>Grade 3 Boys Holyrood A</t>
  </si>
  <si>
    <t>Grade 3 Girls Centennial A</t>
  </si>
  <si>
    <t>Grade 3 Girls Earl Buxton C</t>
  </si>
  <si>
    <t>Grade 3 Girls Menisa A</t>
  </si>
  <si>
    <t>Grade 4 Boys Holyrood A</t>
  </si>
  <si>
    <t>Grade 4 Boys Win Ferguson A</t>
  </si>
  <si>
    <t>Grade 4 Boys Windsor Park A</t>
  </si>
  <si>
    <t>Grade 4 Girls Edmonton Christian West A</t>
  </si>
  <si>
    <t>Grade 5 Boys Holyrood A</t>
  </si>
  <si>
    <t>Grade 5 Boys Windsor Park A</t>
  </si>
  <si>
    <t>Grade 6 Boys Crawford Plains A</t>
  </si>
  <si>
    <t>Grade 6 Boys Strathcona Christian Ac A</t>
  </si>
  <si>
    <t>Grade 6 Boys Westbrook A</t>
  </si>
  <si>
    <t>Grade 6 Boys Windsor Park A</t>
  </si>
  <si>
    <t>Grade 6 Girls Centennial A</t>
  </si>
  <si>
    <t>Grade 6 Girls Patricia Heights A</t>
  </si>
  <si>
    <t>Grade 3 Boys Crawford Plains A</t>
  </si>
  <si>
    <t>Grade 3 Boys Crestwood B</t>
  </si>
  <si>
    <t>Grade 3 Boys Holyrood B</t>
  </si>
  <si>
    <t>Grade 3 Boys Holyrood C</t>
  </si>
  <si>
    <t>Grade 3 Boys Holyrood D</t>
  </si>
  <si>
    <t>Grade 3 Boys Johnny Bright A</t>
  </si>
  <si>
    <t>Grade 3 Boys Malmo A</t>
  </si>
  <si>
    <t>Grade 3 Boys Rio Terrace D</t>
  </si>
  <si>
    <t>Grade 3 Boys St. Clement A</t>
  </si>
  <si>
    <t>Grade 3 Boys Suzuki Charter A</t>
  </si>
  <si>
    <t>Grade 3 Boys Uncas A</t>
  </si>
  <si>
    <t>Grade 3 Boys Westglen A</t>
  </si>
  <si>
    <t>Grade 3 Girls Brander Gardens A</t>
  </si>
  <si>
    <t>Grade 3 Girls Greenview A</t>
  </si>
  <si>
    <t>Grade 3 Girls Holyrood A</t>
  </si>
  <si>
    <t>Grade 3 Girls Holyrood B</t>
  </si>
  <si>
    <t>Grade 3 Girls Holyrood C</t>
  </si>
  <si>
    <t>Grade 3 Girls Johnny Bright A</t>
  </si>
  <si>
    <t>Grade 3 Girls Malmo A</t>
  </si>
  <si>
    <t>Grade 3 Girls Malmo B</t>
  </si>
  <si>
    <t>Grade 3 Girls Suzuki Charter A</t>
  </si>
  <si>
    <t>Grade 3 Girls Suzuki Charter B</t>
  </si>
  <si>
    <t>Grade 3 Girls Suzuki Charter C</t>
  </si>
  <si>
    <t>Grade 4 Girls Earl Buxton C</t>
  </si>
  <si>
    <t>Grade 4 Girls Edmonton Khalsa A</t>
  </si>
  <si>
    <t>Grade 4 Girls George H. Luck A</t>
  </si>
  <si>
    <t>Grade 4 Girls Malmo A</t>
  </si>
  <si>
    <t>Grade 4 Girls Suzuki Charter A</t>
  </si>
  <si>
    <t>Grade 4 Girls Windsor Park A</t>
  </si>
  <si>
    <t>Grade 4 Boys Belgravia A</t>
  </si>
  <si>
    <t>Grade 4 Boys Edmonton Khalsa A</t>
  </si>
  <si>
    <t>Grade 4 Boys Johnny Bright A</t>
  </si>
  <si>
    <t>Grade 4 Boys Michael A. Kostek B</t>
  </si>
  <si>
    <t>Grade 4 Boys St. Clement A</t>
  </si>
  <si>
    <t>Grade 5 Girls Earl Buxton A</t>
  </si>
  <si>
    <t>Grade 5 Girls Win Ferguson A</t>
  </si>
  <si>
    <t>Grade 5 Boys Brander Gardens A</t>
  </si>
  <si>
    <t>Grade 5 Boys Brander Gardens B</t>
  </si>
  <si>
    <t>Grade 5 Boys Brander Gardens C</t>
  </si>
  <si>
    <t>Grade 5 Boys Donnan A</t>
  </si>
  <si>
    <t>Grade 5 Boys Earl Buxton A</t>
  </si>
  <si>
    <t>Grade 5 Boys Earl Buxton B</t>
  </si>
  <si>
    <t>Grade 5 Boys Edmonton Khalsa A</t>
  </si>
  <si>
    <t>Grade 5 Boys Johnny Bright A</t>
  </si>
  <si>
    <t>Grade 5 Boys Parkallen A</t>
  </si>
  <si>
    <t>Grade 5 Boys Steinhauer A</t>
  </si>
  <si>
    <t>Grade 6 Girls Strathcona Christian Ac A</t>
  </si>
  <si>
    <t>Grade 6 Girls Windsor Park A</t>
  </si>
  <si>
    <t>Grade 6 Boys Brander Gardens A</t>
  </si>
  <si>
    <t>Grade 6 Boys Greenview A</t>
  </si>
  <si>
    <t>Grade 3 Boys Malmo B</t>
  </si>
  <si>
    <t>[Unhide rows above here to see the rest]</t>
  </si>
  <si>
    <t>Grade 3 Girls Windsor Park B</t>
  </si>
  <si>
    <t>Grade 3 Girls Earl Buxton D</t>
  </si>
  <si>
    <t>Grade 3 Boys Windsor Park B</t>
  </si>
  <si>
    <t>Grade 3 Boys Greenview B</t>
  </si>
  <si>
    <t>Grade 3 Boys Rio Terrace E</t>
  </si>
  <si>
    <t>Grade 4 Girls Wes Hosford A</t>
  </si>
  <si>
    <t>Grade 4 Girls Greenview A</t>
  </si>
  <si>
    <t>Grade 4 Girls Holyrood B</t>
  </si>
  <si>
    <t>Grade 4 Boys Wes Hosford A</t>
  </si>
  <si>
    <t>Grade 4 Boys Meadowlark Christian A</t>
  </si>
  <si>
    <t>Grade 4 Boys Westglen A</t>
  </si>
  <si>
    <t>Grade 4 Boys Michael Strembitsky A</t>
  </si>
  <si>
    <t>Grade 5 Girls Crawford Plains A</t>
  </si>
  <si>
    <t>Grade 5 Girls Greenview A</t>
  </si>
  <si>
    <t>Grade 5 Girls Earl Buxton B</t>
  </si>
  <si>
    <t>Grade 5 Boys Michael A. Kostek A</t>
  </si>
  <si>
    <t>Grade 5 Boys Michael A. Kostek B</t>
  </si>
  <si>
    <t>Grade 6 Girls Barrhead Elementary A</t>
  </si>
  <si>
    <t>Grade 6 Girls Barrhead Elementary B</t>
  </si>
  <si>
    <t>Grade 6 Boys Holyrood A</t>
  </si>
  <si>
    <t>Grade 6 Boys Earl Buxton B</t>
  </si>
  <si>
    <t>Grade 6 Boys Brander Gardens B</t>
  </si>
  <si>
    <t>Grade 6 Boys Westbrook B</t>
  </si>
  <si>
    <t>Grade 3 Girls Uncas A</t>
  </si>
  <si>
    <t>Grade 3 Girls St. Clement A</t>
  </si>
  <si>
    <t>Grade 3 Girls McKernan A</t>
  </si>
  <si>
    <t>Grade 3 Girls Uncas B</t>
  </si>
  <si>
    <t>Grade 3 Girls Brander Gardens B</t>
  </si>
  <si>
    <t>Grade 3 Girls McKernan B</t>
  </si>
  <si>
    <t>Grade 3 Girls St. Clement B</t>
  </si>
  <si>
    <t>Grade 3 Boys McKernan A</t>
  </si>
  <si>
    <t>Grade 3 Boys Meyokumin A</t>
  </si>
  <si>
    <t>Grade 3 Boys Meyokumin B</t>
  </si>
  <si>
    <t>Grade 3 Boys St. Clement B</t>
  </si>
  <si>
    <t>Grade 4 Girls Wes Hosford B</t>
  </si>
  <si>
    <t>Grade 4 Girls Bessie Nichols A</t>
  </si>
  <si>
    <t>Grade 4 Girls Menisa A</t>
  </si>
  <si>
    <t>Grade 4 Boys Menisa A</t>
  </si>
  <si>
    <t>Grade 4 Boys Bessie Nichols A</t>
  </si>
  <si>
    <t>Grade 4 Boys Malmo A</t>
  </si>
  <si>
    <t>Grade 4 Boys Meyokumin A</t>
  </si>
  <si>
    <t>Grade 4 Boys Edmonton Khalsa B</t>
  </si>
  <si>
    <t>Grade 5 Girls Pollard Meadows A</t>
  </si>
  <si>
    <t>Grade 5 Boys Crawford Plains A</t>
  </si>
  <si>
    <t>Grade 5 Boys Menisa A</t>
  </si>
  <si>
    <t>Grade 5 Boys Meyokumin A</t>
  </si>
  <si>
    <t>Grade 5 Boys Johnny Bright B</t>
  </si>
  <si>
    <t>Grade 5 Boys Edmonton Khalsa B</t>
  </si>
  <si>
    <t>Grade 6 Girls McKernan A</t>
  </si>
  <si>
    <t>Grade 6 Girls Edmonton Khalsa A</t>
  </si>
  <si>
    <t>Grade 6 Girls Edmonton Khalsa B</t>
  </si>
  <si>
    <t>Grade 6 Boys Wes Hosford A</t>
  </si>
  <si>
    <t>Grade 6 Boys Bessie Nichols A</t>
  </si>
  <si>
    <t>Grade 6 Boys Holyrood B</t>
  </si>
  <si>
    <t>Grade 6 Boys Meyokumin A</t>
  </si>
  <si>
    <t>Grade 3 Girls Winterburn A</t>
  </si>
  <si>
    <t>Grade 3 Boys Winterburn A</t>
  </si>
  <si>
    <t>Grade 4 Boys McKernan A</t>
  </si>
  <si>
    <t>Grade 5 Boys McKernan A</t>
  </si>
  <si>
    <t>Grade 6 Girls Parkallen A</t>
  </si>
  <si>
    <t>Grade 6 Girls Crawford Plains A</t>
  </si>
  <si>
    <t>Grade 6 Girls Meadowlark A</t>
  </si>
  <si>
    <t>Grade 6 Boys Brookside A</t>
  </si>
  <si>
    <t>In Point Totals</t>
  </si>
  <si>
    <t>NOTE</t>
  </si>
  <si>
    <t>Grade 3 Girls McKernan C</t>
  </si>
  <si>
    <t>Grade 3 Boys McKernan B</t>
  </si>
  <si>
    <t>Grade 4 Girls Garneau A</t>
  </si>
  <si>
    <t>Grade 5 Girls Garneau A</t>
  </si>
  <si>
    <t>Grade 5 Girls Malmo A</t>
  </si>
  <si>
    <t>2013 Edmonton Harriers Cross-Country Series</t>
  </si>
  <si>
    <t>Laurier Park (September 11) -- Grade 4 Girls 1400m</t>
  </si>
  <si>
    <t>Laurier Park (September 11) -- Grade 4 Boys 1400m</t>
  </si>
  <si>
    <t>Laurier Park (September 11) -- Grade 5 Girls 1400m</t>
  </si>
  <si>
    <t>Laurier Park (September 11) -- Grade 5 Boys 1400m</t>
  </si>
  <si>
    <t>Laurier Park (September 11) -- Grade 6 Girls 1400m</t>
  </si>
  <si>
    <t>Laurier Park (September 11) -- Grade 6 Boys 1400m</t>
  </si>
  <si>
    <t>Laurier Park (September 11) -- Grade 3 Girls 1400m</t>
  </si>
  <si>
    <t>Laurier Park (September 11) -- Grade 3 Boys 1400m</t>
  </si>
  <si>
    <t>Millwoods Park (September 25) -- Grade 3 Girls 1100m</t>
  </si>
  <si>
    <t>Millwoods Park (September 25) -- Grade 3 Boys 1100m</t>
  </si>
  <si>
    <t>Millwoods Park (September 25) -- Grade 4 Girls 1600m</t>
  </si>
  <si>
    <t>Millwoods Park (September 25) -- Grade 4 Boys 1600m</t>
  </si>
  <si>
    <t>Millwoods Park (September 25) -- Grade 5 Girls 1600m</t>
  </si>
  <si>
    <t>Millwoods Park (September 25) -- Grade 5 Boys 1600m</t>
  </si>
  <si>
    <t>Millwoods Park (September 25) -- Grade 6 Girls 1600m</t>
  </si>
  <si>
    <t>Millwoods Park (September 25) -- Grade 6 Boys 1600m</t>
  </si>
  <si>
    <t>William Hawrelak Park (October 9) -- Grade 3 Girls 1200m</t>
  </si>
  <si>
    <t>William Hawrelak Park (October 9) -- Grade 3 Boys 1200m</t>
  </si>
  <si>
    <t>William Hawrelak Park (October 9) -- Grade 4 Girls 1600m</t>
  </si>
  <si>
    <t>William Hawrelak Park (October 9) -- Grade 4 Boys 1600m</t>
  </si>
  <si>
    <t>William Hawrelak Park (October 9) -- Grade 5 Girls 1600m</t>
  </si>
  <si>
    <t>William Hawrelak Park (October 9) -- Grade 5 Boys 1600m</t>
  </si>
  <si>
    <t>William Hawrelak Park (October 9) -- Grade 6 Girls 1600m</t>
  </si>
  <si>
    <t>William Hawrelak Park (October 9) -- Grade 6 Boys 1600m</t>
  </si>
  <si>
    <t>Michael A. Kostek A</t>
  </si>
  <si>
    <t>George P. Nicholson A</t>
  </si>
  <si>
    <t>Pine Street A</t>
  </si>
  <si>
    <t>Windsor Park A</t>
  </si>
  <si>
    <t>Greenview A</t>
  </si>
  <si>
    <t>Brookside A</t>
  </si>
  <si>
    <t>Johnny Bright A</t>
  </si>
  <si>
    <t>Rio Terrace A</t>
  </si>
  <si>
    <t>McKernan A</t>
  </si>
  <si>
    <t>Parkallen A</t>
  </si>
  <si>
    <t>Edmonton Christian West A</t>
  </si>
  <si>
    <t>Brander Gardens A</t>
  </si>
  <si>
    <t>Windsor Park B</t>
  </si>
  <si>
    <t>Holyrood A</t>
  </si>
  <si>
    <t>Belgravia A</t>
  </si>
  <si>
    <t>Johnny Bright B</t>
  </si>
  <si>
    <t>Michael A. Kostek B</t>
  </si>
  <si>
    <t>Crawford Plains A</t>
  </si>
  <si>
    <t>Malmo A</t>
  </si>
  <si>
    <t>George P. Nicholson B</t>
  </si>
  <si>
    <t>Brookside B</t>
  </si>
  <si>
    <t>Suzuki Charter A</t>
  </si>
  <si>
    <t>Rio Terrace B</t>
  </si>
  <si>
    <t>Michael Strembitsky A</t>
  </si>
  <si>
    <t>Uncas A</t>
  </si>
  <si>
    <t>Holyrood B</t>
  </si>
  <si>
    <t>Rio Terrace C</t>
  </si>
  <si>
    <t>Strathcona Christian Ac A</t>
  </si>
  <si>
    <t>Brookside C</t>
  </si>
  <si>
    <t>Parkallen B</t>
  </si>
  <si>
    <t>Brander Gardens B</t>
  </si>
  <si>
    <t>Lansdowne A</t>
  </si>
  <si>
    <t>Meadowlark Christian A</t>
  </si>
  <si>
    <t>Pine Street B</t>
  </si>
  <si>
    <t>Earl Buxton A</t>
  </si>
  <si>
    <t>Lymburn A</t>
  </si>
  <si>
    <t>Menisa A</t>
  </si>
  <si>
    <t>Holyrood C</t>
  </si>
  <si>
    <t>St. Clement A</t>
  </si>
  <si>
    <t>Michael A. Kostek C</t>
  </si>
  <si>
    <t>Crestwood A</t>
  </si>
  <si>
    <t>Meyokumin A</t>
  </si>
  <si>
    <t>Brookside D</t>
  </si>
  <si>
    <t>Rio Terrace D</t>
  </si>
  <si>
    <t>McKernan B</t>
  </si>
  <si>
    <t>Holyrood D</t>
  </si>
  <si>
    <t>Greenview B</t>
  </si>
  <si>
    <t>Rio Terrace E</t>
  </si>
  <si>
    <t>George P. Nicholson C</t>
  </si>
  <si>
    <t>Meyokumin B</t>
  </si>
  <si>
    <t>Michael A. Kostek D</t>
  </si>
  <si>
    <t>Pine Street C</t>
  </si>
  <si>
    <t>Johnny Bright C</t>
  </si>
  <si>
    <t>Crestwood B</t>
  </si>
  <si>
    <t>Malmo B</t>
  </si>
  <si>
    <t>Meyokumin C</t>
  </si>
  <si>
    <t>Earl Buxton B</t>
  </si>
  <si>
    <t>Michael A. Kostek E</t>
  </si>
  <si>
    <t>Michael Strembitsky B</t>
  </si>
  <si>
    <t>St. Clement B</t>
  </si>
  <si>
    <t>Michael A. Kostek F</t>
  </si>
  <si>
    <t>Rio Terrace F</t>
  </si>
  <si>
    <t>McKernan C</t>
  </si>
  <si>
    <t>Lymburn B</t>
  </si>
  <si>
    <t>Michael A. Kostek G</t>
  </si>
  <si>
    <t>Patricia Heights A</t>
  </si>
  <si>
    <t>Wes Hosford A</t>
  </si>
  <si>
    <t>Garneau A</t>
  </si>
  <si>
    <t>George H. Luck A</t>
  </si>
  <si>
    <t>Centennial A</t>
  </si>
  <si>
    <t>Win Ferguson A</t>
  </si>
  <si>
    <t>Edmonton Khalsa A</t>
  </si>
  <si>
    <t>Patricia Heights B</t>
  </si>
  <si>
    <t>Strathcona Christian Ac B</t>
  </si>
  <si>
    <t>George H. Luck B</t>
  </si>
  <si>
    <t>Bessie Nichols A</t>
  </si>
  <si>
    <t>Wes Hosford B</t>
  </si>
  <si>
    <t>Win Ferguson B</t>
  </si>
  <si>
    <t>George H. Luck C</t>
  </si>
  <si>
    <t>Centennial B</t>
  </si>
  <si>
    <t>Earl Buxton C</t>
  </si>
  <si>
    <t>George H. Luck D</t>
  </si>
  <si>
    <t>Edmonton Khalsa B</t>
  </si>
  <si>
    <t>Earl Buxton D</t>
  </si>
  <si>
    <t>Lauderdale A</t>
  </si>
  <si>
    <t>Meyokumin D</t>
  </si>
  <si>
    <t>Lauderdale B</t>
  </si>
  <si>
    <t>Forest Heights A</t>
  </si>
  <si>
    <t>Donnan A</t>
  </si>
  <si>
    <t>Forest Heights B</t>
  </si>
  <si>
    <t>Steinhauer A</t>
  </si>
  <si>
    <t>Donnan B</t>
  </si>
  <si>
    <t>Brander Gardens C</t>
  </si>
  <si>
    <t>Steinhauer B</t>
  </si>
  <si>
    <t>Westbrook A</t>
  </si>
  <si>
    <t>Westbrook B</t>
  </si>
  <si>
    <t>Crawford Plains B</t>
  </si>
  <si>
    <t>Winterburn A</t>
  </si>
  <si>
    <t>Strathcona Christian Ac C</t>
  </si>
  <si>
    <t>Suzuki Charter B</t>
  </si>
  <si>
    <t>Strathcona Christian Ac D</t>
  </si>
  <si>
    <t>Windsor Park C</t>
  </si>
  <si>
    <t>Strathcona Christian Ac E</t>
  </si>
  <si>
    <t>Earl Buxton E</t>
  </si>
  <si>
    <t>Suzuki Charter C</t>
  </si>
  <si>
    <t>Uncas B</t>
  </si>
  <si>
    <t>Earl Buxton F</t>
  </si>
  <si>
    <t>Edmonton Christian West B</t>
  </si>
  <si>
    <t>Michael Strembitsky C</t>
  </si>
  <si>
    <t>Calder A</t>
  </si>
  <si>
    <t>Calder B</t>
  </si>
  <si>
    <t>Mundare A</t>
  </si>
  <si>
    <t>Rutherford A</t>
  </si>
  <si>
    <t>Rutherford B</t>
  </si>
  <si>
    <t>Westglen A</t>
  </si>
  <si>
    <t>George P. Nicholson D</t>
  </si>
  <si>
    <t>Winterburn B</t>
  </si>
  <si>
    <t>Centennial C</t>
  </si>
  <si>
    <t>George H. Luck E</t>
  </si>
  <si>
    <t>Barrhead Elementary A</t>
  </si>
  <si>
    <t>Lynnwood A</t>
  </si>
  <si>
    <t>Holyrood E</t>
  </si>
  <si>
    <t>Rideau Park A</t>
  </si>
  <si>
    <t>Pine Street D</t>
  </si>
  <si>
    <t>Barrhead Elementary B</t>
  </si>
  <si>
    <t>Meadowlark A</t>
  </si>
  <si>
    <t>Aldergrove A</t>
  </si>
  <si>
    <t>King Edward A</t>
  </si>
  <si>
    <t>Riverdale A</t>
  </si>
  <si>
    <t>Pollard Meadows A</t>
  </si>
  <si>
    <t>Kameyosek A</t>
  </si>
  <si>
    <t>Grade 3 Boys Brookside B</t>
  </si>
  <si>
    <t>Grade 3 Boys Brookside C</t>
  </si>
  <si>
    <t>Grade 3 Boys Brookside D</t>
  </si>
  <si>
    <t>Grade 3 Boys George P. Nicholson C</t>
  </si>
  <si>
    <t>Grade 3 Boys George P. Nicholson D</t>
  </si>
  <si>
    <t>Grade 3 Boys Johnny Bright B</t>
  </si>
  <si>
    <t>Grade 3 Boys Johnny Bright C</t>
  </si>
  <si>
    <t>Grade 3 Boys King Edward A</t>
  </si>
  <si>
    <t>Grade 3 Boys Lansdowne A</t>
  </si>
  <si>
    <t>Grade 3 Boys Lymburn A</t>
  </si>
  <si>
    <t>Grade 3 Boys Lymburn B</t>
  </si>
  <si>
    <t>Grade 3 Boys Lynnwood A</t>
  </si>
  <si>
    <t>Grade 3 Boys McKernan C</t>
  </si>
  <si>
    <t>Grade 3 Boys Meadowlark A</t>
  </si>
  <si>
    <t>Grade 3 Boys Menisa A</t>
  </si>
  <si>
    <t>Grade 3 Boys Meyokumin C</t>
  </si>
  <si>
    <t>Grade 3 Boys Michael A. Kostek E</t>
  </si>
  <si>
    <t>Grade 3 Boys Michael A. Kostek F</t>
  </si>
  <si>
    <t>Grade 3 Boys Michael A. Kostek G</t>
  </si>
  <si>
    <t>Grade 3 Boys Michael Strembitsky A</t>
  </si>
  <si>
    <t>Grade 3 Boys Michael Strembitsky B</t>
  </si>
  <si>
    <t>Grade 3 Boys Pine Street C</t>
  </si>
  <si>
    <t>Grade 3 Boys Rio Terrace F</t>
  </si>
  <si>
    <t>Grade 3 Boys Rutherford A</t>
  </si>
  <si>
    <t>Grade 3 Boys Winterburn B</t>
  </si>
  <si>
    <t>Grade 3 Girls Belgravia A</t>
  </si>
  <si>
    <t>Grade 3 Girls Brookside A</t>
  </si>
  <si>
    <t>Grade 3 Girls Earl Buxton E</t>
  </si>
  <si>
    <t>Grade 3 Girls Earl Buxton F</t>
  </si>
  <si>
    <t>Grade 3 Girls Johnny Bright B</t>
  </si>
  <si>
    <t>Grade 3 Girls Lansdowne A</t>
  </si>
  <si>
    <t>Grade 3 Girls Meyokumin A</t>
  </si>
  <si>
    <t>Grade 3 Girls Meyokumin B</t>
  </si>
  <si>
    <t>Grade 3 Girls Michael A. Kostek D</t>
  </si>
  <si>
    <t>Grade 3 Girls Michael Strembitsky A</t>
  </si>
  <si>
    <t>Grade 3 Girls Rio Terrace D</t>
  </si>
  <si>
    <t>Grade 3 Girls Strathcona Christian Ac E</t>
  </si>
  <si>
    <t>Grade 3 Girls Windsor Park C</t>
  </si>
  <si>
    <t>Grade 4 Boys Centennial B</t>
  </si>
  <si>
    <t>Grade 4 Boys Centennial C</t>
  </si>
  <si>
    <t>Grade 4 Boys Earl Buxton C</t>
  </si>
  <si>
    <t>Grade 4 Boys Earl Buxton D</t>
  </si>
  <si>
    <t>Grade 4 Boys Garneau A</t>
  </si>
  <si>
    <t>Grade 4 Boys George H. Luck B</t>
  </si>
  <si>
    <t>Grade 4 Boys George H. Luck C</t>
  </si>
  <si>
    <t>Grade 4 Boys George H. Luck D</t>
  </si>
  <si>
    <t>Grade 4 Boys George H. Luck E</t>
  </si>
  <si>
    <t>Grade 4 Boys Greenview A</t>
  </si>
  <si>
    <t>Grade 4 Boys Greenview B</t>
  </si>
  <si>
    <t>Grade 4 Boys Lansdowne A</t>
  </si>
  <si>
    <t>Grade 4 Boys Lauderdale A</t>
  </si>
  <si>
    <t>Grade 4 Boys Lauderdale B</t>
  </si>
  <si>
    <t>Grade 4 Boys Meadowlark A</t>
  </si>
  <si>
    <t>Grade 4 Boys Meyokumin B</t>
  </si>
  <si>
    <t>Grade 4 Boys Meyokumin C</t>
  </si>
  <si>
    <t>Grade 4 Boys Meyokumin D</t>
  </si>
  <si>
    <t>Grade 4 Boys Patricia Heights B</t>
  </si>
  <si>
    <t>Grade 4 Boys Pollard Meadows A</t>
  </si>
  <si>
    <t>Grade 4 Boys Rio Terrace B</t>
  </si>
  <si>
    <t>Grade 4 Boys Rio Terrace C</t>
  </si>
  <si>
    <t>Grade 4 Boys Riverdale A</t>
  </si>
  <si>
    <t>Grade 4 Boys Uncas A</t>
  </si>
  <si>
    <t>Grade 4 Boys Wes Hosford B</t>
  </si>
  <si>
    <t>Grade 4 Boys Win Ferguson B</t>
  </si>
  <si>
    <t>Grade 4 Boys Windsor Park B</t>
  </si>
  <si>
    <t>Grade 4 Girls Brander Gardens A</t>
  </si>
  <si>
    <t>Grade 4 Girls Crawford Plains A</t>
  </si>
  <si>
    <t>Grade 4 Girls Edmonton Christian West B</t>
  </si>
  <si>
    <t>Grade 4 Girls George H. Luck B</t>
  </si>
  <si>
    <t>Grade 4 Girls Lauderdale A</t>
  </si>
  <si>
    <t>Grade 4 Girls McKernan A</t>
  </si>
  <si>
    <t>Grade 4 Girls Meadowlark Christian A</t>
  </si>
  <si>
    <t>Grade 4 Girls Michael A. Kostek B</t>
  </si>
  <si>
    <t>Grade 4 Girls Michael Strembitsky A</t>
  </si>
  <si>
    <t>Grade 4 Girls Michael Strembitsky B</t>
  </si>
  <si>
    <t>Grade 4 Girls Michael Strembitsky C</t>
  </si>
  <si>
    <t>Grade 4 Girls Rio Terrace A</t>
  </si>
  <si>
    <t>Grade 4 Girls St. Clement A</t>
  </si>
  <si>
    <t>Grade 4 Girls Strathcona Christian Ac C</t>
  </si>
  <si>
    <t>Grade 4 Girls Strathcona Christian Ac D</t>
  </si>
  <si>
    <t>Grade 4 Girls Strathcona Christian Ac E</t>
  </si>
  <si>
    <t>Grade 5 Boys Aldergrove A</t>
  </si>
  <si>
    <t>Grade 5 Boys Brookside A</t>
  </si>
  <si>
    <t>Grade 5 Boys Donnan B</t>
  </si>
  <si>
    <t>Grade 5 Boys Earl Buxton C</t>
  </si>
  <si>
    <t>Grade 5 Boys Forest Heights A</t>
  </si>
  <si>
    <t>Grade 5 Boys Forest Heights B</t>
  </si>
  <si>
    <t>Grade 5 Boys Holyrood B</t>
  </si>
  <si>
    <t>Grade 5 Boys Holyrood C</t>
  </si>
  <si>
    <t>Grade 5 Boys Holyrood D</t>
  </si>
  <si>
    <t>Grade 5 Boys Holyrood E</t>
  </si>
  <si>
    <t>Grade 5 Boys Kameyosek A</t>
  </si>
  <si>
    <t>Grade 5 Boys Lansdowne A</t>
  </si>
  <si>
    <t>Grade 5 Boys Lynnwood A</t>
  </si>
  <si>
    <t>Grade 5 Boys Malmo A</t>
  </si>
  <si>
    <t>Grade 5 Boys Meadowlark Christian A</t>
  </si>
  <si>
    <t>Grade 5 Boys Michael A. Kostek C</t>
  </si>
  <si>
    <t>Grade 5 Boys Michael Strembitsky A</t>
  </si>
  <si>
    <t>Grade 5 Boys Michael Strembitsky B</t>
  </si>
  <si>
    <t>Grade 5 Boys Mundare A</t>
  </si>
  <si>
    <t>Grade 5 Boys Parkallen B</t>
  </si>
  <si>
    <t>Grade 5 Boys Rideau Park A</t>
  </si>
  <si>
    <t>Grade 5 Boys Rio Terrace B</t>
  </si>
  <si>
    <t>Grade 5 Boys St. Clement A</t>
  </si>
  <si>
    <t>Grade 5 Boys St. Clement B</t>
  </si>
  <si>
    <t>Grade 5 Boys Steinhauer B</t>
  </si>
  <si>
    <t>Grade 5 Boys Strathcona Christian Ac C</t>
  </si>
  <si>
    <t>Grade 5 Boys Suzuki Charter A</t>
  </si>
  <si>
    <t>Grade 5 Boys Uncas A</t>
  </si>
  <si>
    <t>Grade 5 Boys Westglen A</t>
  </si>
  <si>
    <t>Grade 5 Boys Win Ferguson A</t>
  </si>
  <si>
    <t>Grade 5 Boys Win Ferguson B</t>
  </si>
  <si>
    <t>Grade 5 Girls Brookside A</t>
  </si>
  <si>
    <t>Grade 5 Girls Calder A</t>
  </si>
  <si>
    <t>Grade 5 Girls Calder B</t>
  </si>
  <si>
    <t>Grade 5 Girls Crestwood A</t>
  </si>
  <si>
    <t>Grade 5 Girls George H. Luck A</t>
  </si>
  <si>
    <t>Grade 5 Girls Holyrood A</t>
  </si>
  <si>
    <t>Grade 5 Girls Holyrood B</t>
  </si>
  <si>
    <t>Grade 5 Girls Kameyosek A</t>
  </si>
  <si>
    <t>Grade 5 Girls Lymburn A</t>
  </si>
  <si>
    <t>Grade 5 Girls Parkallen A</t>
  </si>
  <si>
    <t>Grade 5 Girls Pine Street C</t>
  </si>
  <si>
    <t>Grade 5 Girls Pine Street D</t>
  </si>
  <si>
    <t>Grade 5 Girls Rideau Park A</t>
  </si>
  <si>
    <t>Grade 5 Girls Rio Terrace B</t>
  </si>
  <si>
    <t>Grade 5 Girls Riverdale A</t>
  </si>
  <si>
    <t>Grade 5 Girls St. Clement A</t>
  </si>
  <si>
    <t>Grade 5 Girls Steinhauer A</t>
  </si>
  <si>
    <t>Grade 5 Girls Win Ferguson B</t>
  </si>
  <si>
    <t>Grade 6 Boys Barrhead Elementary A</t>
  </si>
  <si>
    <t>Grade 6 Boys Crawford Plains B</t>
  </si>
  <si>
    <t>Grade 6 Boys Donnan A</t>
  </si>
  <si>
    <t>Grade 6 Boys Edmonton Christian West A</t>
  </si>
  <si>
    <t>Grade 6 Boys George P. Nicholson B</t>
  </si>
  <si>
    <t>Grade 6 Boys George P. Nicholson C</t>
  </si>
  <si>
    <t>Grade 6 Boys Lauderdale A</t>
  </si>
  <si>
    <t>Grade 6 Boys Lymburn A</t>
  </si>
  <si>
    <t>Grade 6 Boys Michael A. Kostek A</t>
  </si>
  <si>
    <t>Grade 6 Boys Michael A. Kostek B</t>
  </si>
  <si>
    <t>Grade 6 Boys Patricia Heights B</t>
  </si>
  <si>
    <t>Grade 6 Boys Rutherford A</t>
  </si>
  <si>
    <t>Grade 6 Boys Strathcona Christian Ac B</t>
  </si>
  <si>
    <t>Grade 6 Boys Windsor Park B</t>
  </si>
  <si>
    <t>Grade 6 Girls Brander Gardens A</t>
  </si>
  <si>
    <t>Grade 6 Girls Brookside A</t>
  </si>
  <si>
    <t>Grade 6 Girls Calder A</t>
  </si>
  <si>
    <t>Grade 6 Girls Centennial B</t>
  </si>
  <si>
    <t>Grade 6 Girls Earl Buxton B</t>
  </si>
  <si>
    <t>Grade 6 Girls Edmonton Christian West A</t>
  </si>
  <si>
    <t>Grade 6 Girls George P. Nicholson B</t>
  </si>
  <si>
    <t>Grade 6 Girls Greenview A</t>
  </si>
  <si>
    <t>Grade 6 Girls McKernan B</t>
  </si>
  <si>
    <t>Grade 6 Girls Meyokumin A</t>
  </si>
  <si>
    <t>Grade 6 Girls Meyokumin B</t>
  </si>
  <si>
    <t>Grade 6 Girls Mundare A</t>
  </si>
  <si>
    <t>Grade 6 Girls Rutherford A</t>
  </si>
  <si>
    <t>Grade 6 Girls Rutherford B</t>
  </si>
  <si>
    <t>Grade 6 Girls Wes Hosford A</t>
  </si>
  <si>
    <t>Grade 6 Girls Windsor Park B</t>
  </si>
  <si>
    <t>Gold Bar A</t>
  </si>
  <si>
    <t>Greenfield A</t>
  </si>
  <si>
    <t>Greenfield B</t>
  </si>
  <si>
    <t>Lansdowne B</t>
  </si>
  <si>
    <t>Greenfield C</t>
  </si>
  <si>
    <t>Delton A</t>
  </si>
  <si>
    <t>Johnny Bright D</t>
  </si>
  <si>
    <t>McKernan D</t>
  </si>
  <si>
    <t>Grade 3 Girls Delton A</t>
  </si>
  <si>
    <t>Grade 3 Girls Gold Bar A</t>
  </si>
  <si>
    <t>Grade 3 Girls Greenfield A</t>
  </si>
  <si>
    <t>Grade 3 Girls Greenfield B</t>
  </si>
  <si>
    <t>Grade 3 Girls Greenfield C</t>
  </si>
  <si>
    <t>Grade 3 Girls Johnny Bright C</t>
  </si>
  <si>
    <t>Grade 3 Girls Johnny Bright D</t>
  </si>
  <si>
    <t>Grade 3 Girls Lansdowne B</t>
  </si>
  <si>
    <t>Grade 3 Girls Lymburn A</t>
  </si>
  <si>
    <t>Grade 3 Girls McKernan D</t>
  </si>
  <si>
    <t>Grade 3 Girls Michael A. Kostek E</t>
  </si>
  <si>
    <t>Grade 3 Girls Westglen A</t>
  </si>
  <si>
    <t>Gold Bar B</t>
  </si>
  <si>
    <t>Brookside E</t>
  </si>
  <si>
    <t>Clara Tyner A</t>
  </si>
  <si>
    <t>Victoria A</t>
  </si>
  <si>
    <t>Edmonton Christian West C</t>
  </si>
  <si>
    <t>Velma Baker A</t>
  </si>
  <si>
    <t>Major General Griesbach A</t>
  </si>
  <si>
    <t>Victoria B</t>
  </si>
  <si>
    <t>Velma Baker B</t>
  </si>
  <si>
    <t>Athlone A</t>
  </si>
  <si>
    <t>Garneau B</t>
  </si>
  <si>
    <t>Athlone B</t>
  </si>
  <si>
    <t>Major General Griesbach B</t>
  </si>
  <si>
    <t>Holy Redeemer A</t>
  </si>
  <si>
    <t>Holy Redeemer B</t>
  </si>
  <si>
    <t>Westglen B</t>
  </si>
  <si>
    <t>Crawford Plains C</t>
  </si>
  <si>
    <t>Grade 3 Boys Aldergrove A</t>
  </si>
  <si>
    <t>Grade 3 Boys Belgravia A</t>
  </si>
  <si>
    <t>Grade 3 Boys Brander Gardens A</t>
  </si>
  <si>
    <t>Grade 3 Boys Brander Gardens B</t>
  </si>
  <si>
    <t>Grade 3 Boys Brookside A</t>
  </si>
  <si>
    <t>Grade 3 Boys Brookside E</t>
  </si>
  <si>
    <t>Grade 3 Boys Gold Bar A</t>
  </si>
  <si>
    <t>Grade 3 Boys Gold Bar B</t>
  </si>
  <si>
    <t>Grade 3 Boys Greenfield A</t>
  </si>
  <si>
    <t>Grade 3 Boys Windsor Park C</t>
  </si>
  <si>
    <t>Grade 4 Boys Aldergrove A</t>
  </si>
  <si>
    <t>Grade 4 Boys Athlone A</t>
  </si>
  <si>
    <t>Grade 4 Boys Athlone B</t>
  </si>
  <si>
    <t>Grade 4 Boys Delton A</t>
  </si>
  <si>
    <t>Grade 4 Boys Garneau B</t>
  </si>
  <si>
    <t>Grade 4 Boys Greenfield A</t>
  </si>
  <si>
    <t>Grade 4 Boys King Edward A</t>
  </si>
  <si>
    <t>Grade 4 Boys Major General Griesbach A</t>
  </si>
  <si>
    <t>Grade 4 Boys Major General Griesbach B</t>
  </si>
  <si>
    <t>Grade 4 Boys McKernan B</t>
  </si>
  <si>
    <t>Grade 4 Boys Velma Baker A</t>
  </si>
  <si>
    <t>Grade 4 Boys Victoria A</t>
  </si>
  <si>
    <t>Grade 4 Boys Victoria B</t>
  </si>
  <si>
    <t>Grade 4 Girls Brookside A</t>
  </si>
  <si>
    <t>Grade 4 Girls Clara Tyner A</t>
  </si>
  <si>
    <t>Grade 4 Girls Edmonton Christian West C</t>
  </si>
  <si>
    <t>Grade 4 Girls Lymburn A</t>
  </si>
  <si>
    <t>Grade 4 Girls Major General Griesbach A</t>
  </si>
  <si>
    <t>Grade 4 Girls McKernan B</t>
  </si>
  <si>
    <t>Grade 4 Girls Velma Baker A</t>
  </si>
  <si>
    <t>Grade 4 Girls Velma Baker B</t>
  </si>
  <si>
    <t>Grade 4 Girls Victoria A</t>
  </si>
  <si>
    <t>Grade 4 Girls Victoria B</t>
  </si>
  <si>
    <t>Grade 4 Girls Westbrook B</t>
  </si>
  <si>
    <t>Grade 5 Boys Crawford Plains B</t>
  </si>
  <si>
    <t>Grade 5 Boys Crawford Plains C</t>
  </si>
  <si>
    <t>Grade 5 Boys Edmonton Christian West A</t>
  </si>
  <si>
    <t>Grade 5 Boys Garneau A</t>
  </si>
  <si>
    <t>Grade 5 Boys Holy Redeemer A</t>
  </si>
  <si>
    <t>Grade 5 Boys King Edward A</t>
  </si>
  <si>
    <t>Grade 5 Boys Major General Griesbach A</t>
  </si>
  <si>
    <t>Grade 5 Boys Meadowlark A</t>
  </si>
  <si>
    <t>Grade 5 Boys Victoria A</t>
  </si>
  <si>
    <t>Grade 5 Boys Westglen B</t>
  </si>
  <si>
    <t>Grade 5 Girls Athlone A</t>
  </si>
  <si>
    <t>Grade 5 Girls Crawford Plains B</t>
  </si>
  <si>
    <t>Grade 5 Girls Garneau B</t>
  </si>
  <si>
    <t>Grade 5 Girls Greenfield A</t>
  </si>
  <si>
    <t>Grade 5 Girls Holy Redeemer A</t>
  </si>
  <si>
    <t>Grade 5 Girls Holy Redeemer B</t>
  </si>
  <si>
    <t>Grade 5 Girls Major General Griesbach A</t>
  </si>
  <si>
    <t>Grade 5 Girls Major General Griesbach B</t>
  </si>
  <si>
    <t>Grade 5 Girls Victoria A</t>
  </si>
  <si>
    <t>Grade 6 Boys Delton A</t>
  </si>
  <si>
    <t>Grade 6 Boys Victoria A</t>
  </si>
  <si>
    <t>Grade 6 Girls Greenfield A</t>
  </si>
  <si>
    <t>Grade 6 Girls Greenfield B</t>
  </si>
  <si>
    <t>Grade 6 Girls Holy Redeemer A</t>
  </si>
  <si>
    <t>Grade 6 Girls Victoria 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</si>
</sst>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57" applyFont="1" applyAlignment="1">
      <alignment horizontal="center"/>
      <protection/>
    </xf>
    <xf numFmtId="0" fontId="2" fillId="0" borderId="0" xfId="0" applyFont="1" applyFill="1" applyBorder="1" applyAlignment="1">
      <alignment horizontal="left" wrapText="1"/>
    </xf>
    <xf numFmtId="0" fontId="25" fillId="0" borderId="0" xfId="57">
      <alignment/>
      <protection/>
    </xf>
    <xf numFmtId="0" fontId="25" fillId="0" borderId="0" xfId="57">
      <alignment/>
      <protection/>
    </xf>
    <xf numFmtId="0" fontId="25" fillId="0" borderId="0" xfId="57">
      <alignment/>
      <protection/>
    </xf>
    <xf numFmtId="0" fontId="25" fillId="0" borderId="0" xfId="57">
      <alignment/>
      <protection/>
    </xf>
    <xf numFmtId="0" fontId="25" fillId="0" borderId="0" xfId="57">
      <alignment/>
      <protection/>
    </xf>
    <xf numFmtId="0" fontId="25" fillId="0" borderId="0" xfId="57">
      <alignment/>
      <protection/>
    </xf>
    <xf numFmtId="0" fontId="25" fillId="0" borderId="0" xfId="57">
      <alignment/>
      <protection/>
    </xf>
    <xf numFmtId="0" fontId="25" fillId="0" borderId="0" xfId="57">
      <alignment/>
      <protection/>
    </xf>
    <xf numFmtId="0" fontId="25" fillId="0" borderId="0" xfId="57">
      <alignment/>
      <protection/>
    </xf>
    <xf numFmtId="0" fontId="25" fillId="0" borderId="0" xfId="57">
      <alignment/>
      <protection/>
    </xf>
    <xf numFmtId="0" fontId="25" fillId="0" borderId="0" xfId="57">
      <alignment/>
      <protection/>
    </xf>
    <xf numFmtId="0" fontId="25" fillId="0" borderId="0" xfId="57">
      <alignment/>
      <protection/>
    </xf>
    <xf numFmtId="0" fontId="25" fillId="0" borderId="0" xfId="57">
      <alignment/>
      <protection/>
    </xf>
    <xf numFmtId="0" fontId="25" fillId="0" borderId="0" xfId="57">
      <alignment/>
      <protection/>
    </xf>
    <xf numFmtId="0" fontId="25" fillId="0" borderId="0" xfId="57">
      <alignment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rmal 8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2"/>
  <sheetViews>
    <sheetView zoomScalePageLayoutView="0" workbookViewId="0" topLeftCell="A1">
      <pane ySplit="1635" topLeftCell="A13" activePane="bottomLeft" state="split"/>
      <selection pane="topLeft" activeCell="H1" sqref="H1:H16384"/>
      <selection pane="bottomLeft" activeCell="N11" sqref="N11"/>
    </sheetView>
  </sheetViews>
  <sheetFormatPr defaultColWidth="9.140625" defaultRowHeight="12.75"/>
  <cols>
    <col min="1" max="1" width="6.7109375" style="0" bestFit="1" customWidth="1"/>
    <col min="2" max="2" width="31.421875" style="0" bestFit="1" customWidth="1"/>
    <col min="3" max="3" width="8.28125" style="0" customWidth="1"/>
    <col min="4" max="4" width="9.421875" style="0" customWidth="1"/>
    <col min="5" max="5" width="9.28125" style="0" customWidth="1"/>
    <col min="6" max="6" width="9.57421875" style="0" customWidth="1"/>
    <col min="7" max="7" width="1.7109375" style="0" customWidth="1"/>
    <col min="8" max="8" width="37.00390625" style="0" customWidth="1"/>
    <col min="9" max="10" width="9.140625" style="0" customWidth="1"/>
  </cols>
  <sheetData>
    <row r="1" ht="18">
      <c r="A1" s="4" t="s">
        <v>266</v>
      </c>
    </row>
    <row r="2" spans="1:10" ht="51">
      <c r="A2" s="3" t="s">
        <v>6</v>
      </c>
      <c r="B2" s="5" t="s">
        <v>0</v>
      </c>
      <c r="C2" s="3" t="s">
        <v>5</v>
      </c>
      <c r="D2" s="3" t="s">
        <v>1</v>
      </c>
      <c r="E2" s="3" t="s">
        <v>2</v>
      </c>
      <c r="F2" s="3" t="s">
        <v>3</v>
      </c>
      <c r="G2" s="2"/>
      <c r="H2" s="6" t="s">
        <v>7</v>
      </c>
      <c r="I2" s="6" t="s">
        <v>259</v>
      </c>
      <c r="J2" s="14" t="s">
        <v>260</v>
      </c>
    </row>
    <row r="3" ht="12.75">
      <c r="A3" s="1" t="s">
        <v>273</v>
      </c>
    </row>
    <row r="4" spans="1:9" ht="12.75">
      <c r="A4">
        <v>1</v>
      </c>
      <c r="B4" t="s">
        <v>325</v>
      </c>
      <c r="C4">
        <v>21</v>
      </c>
      <c r="D4">
        <v>4</v>
      </c>
      <c r="E4">
        <v>5</v>
      </c>
      <c r="F4">
        <v>12</v>
      </c>
      <c r="H4" t="str">
        <f>CONCATENATE("Grade 3 Girls ",B4)</f>
        <v>Grade 3 Girls Earl Buxton A</v>
      </c>
      <c r="I4">
        <f>COUNTIF('Point Totals by Grade-Gender'!A:A,'Team Points Summary'!H4)</f>
        <v>1</v>
      </c>
    </row>
    <row r="5" spans="1:9" ht="12.75">
      <c r="A5">
        <v>2</v>
      </c>
      <c r="B5" t="s">
        <v>294</v>
      </c>
      <c r="C5">
        <v>28</v>
      </c>
      <c r="D5">
        <v>1</v>
      </c>
      <c r="E5">
        <v>13</v>
      </c>
      <c r="F5">
        <v>14</v>
      </c>
      <c r="H5" t="str">
        <f aca="true" t="shared" si="0" ref="H5:H45">CONCATENATE("Grade 3 Girls ",B5)</f>
        <v>Grade 3 Girls Windsor Park A</v>
      </c>
      <c r="I5">
        <f>COUNTIF('Point Totals by Grade-Gender'!A:A,'Team Points Summary'!H5)</f>
        <v>1</v>
      </c>
    </row>
    <row r="6" spans="1:9" ht="12.75">
      <c r="A6">
        <v>3</v>
      </c>
      <c r="B6" t="s">
        <v>318</v>
      </c>
      <c r="C6">
        <v>44</v>
      </c>
      <c r="D6">
        <v>10</v>
      </c>
      <c r="E6">
        <v>11</v>
      </c>
      <c r="F6">
        <v>23</v>
      </c>
      <c r="H6" t="str">
        <f t="shared" si="0"/>
        <v>Grade 3 Girls Strathcona Christian Ac A</v>
      </c>
      <c r="I6">
        <f>COUNTIF('Point Totals by Grade-Gender'!A:A,'Team Points Summary'!H6)</f>
        <v>1</v>
      </c>
    </row>
    <row r="7" spans="1:9" ht="12.75">
      <c r="A7">
        <v>4</v>
      </c>
      <c r="B7" t="s">
        <v>302</v>
      </c>
      <c r="C7">
        <v>61</v>
      </c>
      <c r="D7">
        <v>2</v>
      </c>
      <c r="E7">
        <v>22</v>
      </c>
      <c r="F7">
        <v>37</v>
      </c>
      <c r="H7" t="str">
        <f t="shared" si="0"/>
        <v>Grade 3 Girls Brander Gardens A</v>
      </c>
      <c r="I7">
        <f>COUNTIF('Point Totals by Grade-Gender'!A:A,'Team Points Summary'!H7)</f>
        <v>1</v>
      </c>
    </row>
    <row r="8" spans="1:9" ht="12.75">
      <c r="A8">
        <v>5</v>
      </c>
      <c r="B8" t="s">
        <v>364</v>
      </c>
      <c r="C8">
        <v>90</v>
      </c>
      <c r="D8">
        <v>25</v>
      </c>
      <c r="E8">
        <v>27</v>
      </c>
      <c r="F8">
        <v>38</v>
      </c>
      <c r="H8" t="str">
        <f t="shared" si="0"/>
        <v>Grade 3 Girls Strathcona Christian Ac B</v>
      </c>
      <c r="I8">
        <f>COUNTIF('Point Totals by Grade-Gender'!A:A,'Team Points Summary'!H8)</f>
        <v>1</v>
      </c>
    </row>
    <row r="9" spans="1:9" ht="12.75">
      <c r="A9">
        <v>6</v>
      </c>
      <c r="B9" t="s">
        <v>298</v>
      </c>
      <c r="C9">
        <v>94</v>
      </c>
      <c r="D9">
        <v>9</v>
      </c>
      <c r="E9">
        <v>16</v>
      </c>
      <c r="F9">
        <v>69</v>
      </c>
      <c r="H9" t="str">
        <f t="shared" si="0"/>
        <v>Grade 3 Girls Rio Terrace A</v>
      </c>
      <c r="I9">
        <f>COUNTIF('Point Totals by Grade-Gender'!A:A,'Team Points Summary'!H9)</f>
        <v>1</v>
      </c>
    </row>
    <row r="10" spans="1:9" ht="12.75">
      <c r="A10">
        <v>7</v>
      </c>
      <c r="B10" t="s">
        <v>303</v>
      </c>
      <c r="C10">
        <v>94</v>
      </c>
      <c r="D10">
        <v>17</v>
      </c>
      <c r="E10">
        <v>21</v>
      </c>
      <c r="F10">
        <v>56</v>
      </c>
      <c r="H10" t="str">
        <f t="shared" si="0"/>
        <v>Grade 3 Girls Windsor Park B</v>
      </c>
      <c r="I10">
        <f>COUNTIF('Point Totals by Grade-Gender'!A:A,'Team Points Summary'!H10)</f>
        <v>1</v>
      </c>
    </row>
    <row r="11" spans="1:9" ht="12.75">
      <c r="A11">
        <v>8</v>
      </c>
      <c r="B11" t="s">
        <v>347</v>
      </c>
      <c r="C11">
        <v>100</v>
      </c>
      <c r="D11">
        <v>28</v>
      </c>
      <c r="E11">
        <v>31</v>
      </c>
      <c r="F11">
        <v>41</v>
      </c>
      <c r="H11" t="str">
        <f t="shared" si="0"/>
        <v>Grade 3 Girls Earl Buxton B</v>
      </c>
      <c r="I11">
        <f>COUNTIF('Point Totals by Grade-Gender'!A:A,'Team Points Summary'!H11)</f>
        <v>1</v>
      </c>
    </row>
    <row r="12" spans="1:9" ht="12.75">
      <c r="A12">
        <v>9</v>
      </c>
      <c r="B12" t="s">
        <v>304</v>
      </c>
      <c r="C12">
        <v>105</v>
      </c>
      <c r="D12">
        <v>18</v>
      </c>
      <c r="E12">
        <v>30</v>
      </c>
      <c r="F12">
        <v>57</v>
      </c>
      <c r="H12" t="str">
        <f t="shared" si="0"/>
        <v>Grade 3 Girls Holyrood A</v>
      </c>
      <c r="I12">
        <f>COUNTIF('Point Totals by Grade-Gender'!A:A,'Team Points Summary'!H12)</f>
        <v>1</v>
      </c>
    </row>
    <row r="13" spans="1:9" ht="12.75">
      <c r="A13">
        <v>10</v>
      </c>
      <c r="B13" t="s">
        <v>301</v>
      </c>
      <c r="C13">
        <v>116</v>
      </c>
      <c r="D13">
        <v>26</v>
      </c>
      <c r="E13">
        <v>42</v>
      </c>
      <c r="F13">
        <v>48</v>
      </c>
      <c r="H13" t="str">
        <f t="shared" si="0"/>
        <v>Grade 3 Girls Edmonton Christian West A</v>
      </c>
      <c r="I13">
        <f>COUNTIF('Point Totals by Grade-Gender'!A:A,'Team Points Summary'!H13)</f>
        <v>1</v>
      </c>
    </row>
    <row r="14" spans="1:9" ht="12.75">
      <c r="A14">
        <v>11</v>
      </c>
      <c r="B14" t="s">
        <v>388</v>
      </c>
      <c r="C14">
        <v>124</v>
      </c>
      <c r="D14">
        <v>20</v>
      </c>
      <c r="E14">
        <v>44</v>
      </c>
      <c r="F14">
        <v>60</v>
      </c>
      <c r="H14" t="str">
        <f t="shared" si="0"/>
        <v>Grade 3 Girls Winterburn A</v>
      </c>
      <c r="I14">
        <f>COUNTIF('Point Totals by Grade-Gender'!A:A,'Team Points Summary'!H14)</f>
        <v>1</v>
      </c>
    </row>
    <row r="15" spans="1:9" ht="12.75">
      <c r="A15">
        <v>12</v>
      </c>
      <c r="B15" t="s">
        <v>291</v>
      </c>
      <c r="C15">
        <v>126</v>
      </c>
      <c r="D15">
        <v>29</v>
      </c>
      <c r="E15">
        <v>45</v>
      </c>
      <c r="F15">
        <v>52</v>
      </c>
      <c r="H15" t="str">
        <f t="shared" si="0"/>
        <v>Grade 3 Girls Michael A. Kostek A</v>
      </c>
      <c r="I15">
        <f>COUNTIF('Point Totals by Grade-Gender'!A:A,'Team Points Summary'!H15)</f>
        <v>1</v>
      </c>
    </row>
    <row r="16" spans="1:9" ht="12.75">
      <c r="A16">
        <v>13</v>
      </c>
      <c r="B16" t="s">
        <v>312</v>
      </c>
      <c r="C16">
        <v>136</v>
      </c>
      <c r="D16">
        <v>3</v>
      </c>
      <c r="E16">
        <v>61</v>
      </c>
      <c r="F16">
        <v>72</v>
      </c>
      <c r="H16" t="str">
        <f t="shared" si="0"/>
        <v>Grade 3 Girls Suzuki Charter A</v>
      </c>
      <c r="I16">
        <f>COUNTIF('Point Totals by Grade-Gender'!A:A,'Team Points Summary'!H16)</f>
        <v>1</v>
      </c>
    </row>
    <row r="17" spans="1:9" ht="12.75">
      <c r="A17">
        <v>14</v>
      </c>
      <c r="B17" t="s">
        <v>300</v>
      </c>
      <c r="C17">
        <v>138</v>
      </c>
      <c r="D17">
        <v>7</v>
      </c>
      <c r="E17">
        <v>19</v>
      </c>
      <c r="F17">
        <v>112</v>
      </c>
      <c r="H17" t="str">
        <f t="shared" si="0"/>
        <v>Grade 3 Girls Parkallen A</v>
      </c>
      <c r="I17">
        <f>COUNTIF('Point Totals by Grade-Gender'!A:A,'Team Points Summary'!H17)</f>
        <v>1</v>
      </c>
    </row>
    <row r="18" spans="1:9" ht="12.75">
      <c r="A18">
        <v>15</v>
      </c>
      <c r="B18" t="s">
        <v>389</v>
      </c>
      <c r="C18">
        <v>142</v>
      </c>
      <c r="D18">
        <v>39</v>
      </c>
      <c r="E18">
        <v>49</v>
      </c>
      <c r="F18">
        <v>54</v>
      </c>
      <c r="H18" t="str">
        <f t="shared" si="0"/>
        <v>Grade 3 Girls Strathcona Christian Ac C</v>
      </c>
      <c r="I18">
        <f>COUNTIF('Point Totals by Grade-Gender'!A:A,'Team Points Summary'!H18)</f>
        <v>1</v>
      </c>
    </row>
    <row r="19" spans="1:9" ht="12.75">
      <c r="A19">
        <v>16</v>
      </c>
      <c r="B19" t="s">
        <v>323</v>
      </c>
      <c r="C19">
        <v>181</v>
      </c>
      <c r="D19">
        <v>34</v>
      </c>
      <c r="E19">
        <v>43</v>
      </c>
      <c r="F19">
        <v>104</v>
      </c>
      <c r="H19" t="str">
        <f t="shared" si="0"/>
        <v>Grade 3 Girls Meadowlark Christian A</v>
      </c>
      <c r="I19">
        <f>COUNTIF('Point Totals by Grade-Gender'!A:A,'Team Points Summary'!H19)</f>
        <v>1</v>
      </c>
    </row>
    <row r="20" spans="1:9" ht="12.75">
      <c r="A20">
        <v>17</v>
      </c>
      <c r="B20" t="s">
        <v>316</v>
      </c>
      <c r="C20">
        <v>184</v>
      </c>
      <c r="D20">
        <v>58</v>
      </c>
      <c r="E20">
        <v>62</v>
      </c>
      <c r="F20">
        <v>64</v>
      </c>
      <c r="H20" t="str">
        <f t="shared" si="0"/>
        <v>Grade 3 Girls Holyrood B</v>
      </c>
      <c r="I20">
        <f>COUNTIF('Point Totals by Grade-Gender'!A:A,'Team Points Summary'!H20)</f>
        <v>1</v>
      </c>
    </row>
    <row r="21" spans="1:9" ht="12.75">
      <c r="A21">
        <v>18</v>
      </c>
      <c r="B21" t="s">
        <v>360</v>
      </c>
      <c r="C21">
        <v>184</v>
      </c>
      <c r="D21">
        <v>51</v>
      </c>
      <c r="E21">
        <v>65</v>
      </c>
      <c r="F21">
        <v>68</v>
      </c>
      <c r="H21" t="str">
        <f t="shared" si="0"/>
        <v>Grade 3 Girls Centennial A</v>
      </c>
      <c r="I21">
        <f>COUNTIF('Point Totals by Grade-Gender'!A:A,'Team Points Summary'!H21)</f>
        <v>1</v>
      </c>
    </row>
    <row r="22" spans="1:9" ht="12.75">
      <c r="A22">
        <v>19</v>
      </c>
      <c r="B22" t="s">
        <v>371</v>
      </c>
      <c r="C22">
        <v>194</v>
      </c>
      <c r="D22">
        <v>53</v>
      </c>
      <c r="E22">
        <v>59</v>
      </c>
      <c r="F22">
        <v>82</v>
      </c>
      <c r="H22" t="str">
        <f t="shared" si="0"/>
        <v>Grade 3 Girls Earl Buxton C</v>
      </c>
      <c r="I22">
        <f>COUNTIF('Point Totals by Grade-Gender'!A:A,'Team Points Summary'!H22)</f>
        <v>1</v>
      </c>
    </row>
    <row r="23" spans="1:9" ht="12.75">
      <c r="A23">
        <v>20</v>
      </c>
      <c r="B23" t="s">
        <v>315</v>
      </c>
      <c r="C23">
        <v>201</v>
      </c>
      <c r="D23">
        <v>32</v>
      </c>
      <c r="E23">
        <v>67</v>
      </c>
      <c r="F23">
        <v>102</v>
      </c>
      <c r="H23" t="str">
        <f t="shared" si="0"/>
        <v>Grade 3 Girls Uncas A</v>
      </c>
      <c r="I23">
        <f>COUNTIF('Point Totals by Grade-Gender'!A:A,'Team Points Summary'!H23)</f>
        <v>1</v>
      </c>
    </row>
    <row r="24" spans="1:9" ht="12.75">
      <c r="A24">
        <v>21</v>
      </c>
      <c r="B24" t="s">
        <v>292</v>
      </c>
      <c r="C24">
        <v>207</v>
      </c>
      <c r="D24">
        <v>46</v>
      </c>
      <c r="E24">
        <v>80</v>
      </c>
      <c r="F24">
        <v>81</v>
      </c>
      <c r="H24" t="str">
        <f t="shared" si="0"/>
        <v>Grade 3 Girls George P. Nicholson A</v>
      </c>
      <c r="I24">
        <f>COUNTIF('Point Totals by Grade-Gender'!A:A,'Team Points Summary'!H24)</f>
        <v>1</v>
      </c>
    </row>
    <row r="25" spans="1:9" ht="12.75">
      <c r="A25">
        <v>22</v>
      </c>
      <c r="B25" t="s">
        <v>391</v>
      </c>
      <c r="C25">
        <v>229</v>
      </c>
      <c r="D25">
        <v>73</v>
      </c>
      <c r="E25">
        <v>77</v>
      </c>
      <c r="F25">
        <v>79</v>
      </c>
      <c r="H25" t="str">
        <f t="shared" si="0"/>
        <v>Grade 3 Girls Strathcona Christian Ac D</v>
      </c>
      <c r="I25">
        <f>COUNTIF('Point Totals by Grade-Gender'!A:A,'Team Points Summary'!H25)</f>
        <v>1</v>
      </c>
    </row>
    <row r="26" spans="1:9" ht="12.75">
      <c r="A26">
        <v>23</v>
      </c>
      <c r="B26" t="s">
        <v>390</v>
      </c>
      <c r="C26">
        <v>241</v>
      </c>
      <c r="D26">
        <v>74</v>
      </c>
      <c r="E26">
        <v>83</v>
      </c>
      <c r="F26">
        <v>84</v>
      </c>
      <c r="H26" t="str">
        <f t="shared" si="0"/>
        <v>Grade 3 Girls Suzuki Charter B</v>
      </c>
      <c r="I26">
        <f>COUNTIF('Point Totals by Grade-Gender'!A:A,'Team Points Summary'!H26)</f>
        <v>1</v>
      </c>
    </row>
    <row r="27" spans="1:9" ht="12.75">
      <c r="A27">
        <v>24</v>
      </c>
      <c r="B27" t="s">
        <v>392</v>
      </c>
      <c r="C27">
        <v>255</v>
      </c>
      <c r="D27">
        <v>70</v>
      </c>
      <c r="E27">
        <v>76</v>
      </c>
      <c r="F27">
        <v>109</v>
      </c>
      <c r="H27" t="str">
        <f t="shared" si="0"/>
        <v>Grade 3 Girls Windsor Park C</v>
      </c>
      <c r="I27">
        <f>COUNTIF('Point Totals by Grade-Gender'!A:A,'Team Points Summary'!H27)</f>
        <v>1</v>
      </c>
    </row>
    <row r="28" spans="1:9" ht="12.75">
      <c r="A28">
        <v>25</v>
      </c>
      <c r="B28" t="s">
        <v>293</v>
      </c>
      <c r="C28">
        <v>270</v>
      </c>
      <c r="D28">
        <v>85</v>
      </c>
      <c r="E28">
        <v>86</v>
      </c>
      <c r="F28">
        <v>99</v>
      </c>
      <c r="H28" t="str">
        <f t="shared" si="0"/>
        <v>Grade 3 Girls Pine Street A</v>
      </c>
      <c r="I28">
        <f>COUNTIF('Point Totals by Grade-Gender'!A:A,'Team Points Summary'!H28)</f>
        <v>1</v>
      </c>
    </row>
    <row r="29" spans="1:9" ht="12.75">
      <c r="A29">
        <v>26</v>
      </c>
      <c r="B29" t="s">
        <v>313</v>
      </c>
      <c r="C29">
        <v>273</v>
      </c>
      <c r="D29">
        <v>75</v>
      </c>
      <c r="E29">
        <v>92</v>
      </c>
      <c r="F29">
        <v>106</v>
      </c>
      <c r="H29" t="str">
        <f aca="true" t="shared" si="1" ref="H29:H40">CONCATENATE("Grade 3 Girls ",B29)</f>
        <v>Grade 3 Girls Rio Terrace B</v>
      </c>
      <c r="I29">
        <f>COUNTIF('Point Totals by Grade-Gender'!A:A,'Team Points Summary'!H29)</f>
        <v>1</v>
      </c>
    </row>
    <row r="30" spans="1:9" ht="12.75">
      <c r="A30">
        <v>27</v>
      </c>
      <c r="B30" t="s">
        <v>299</v>
      </c>
      <c r="C30">
        <v>275</v>
      </c>
      <c r="D30">
        <v>55</v>
      </c>
      <c r="E30">
        <v>101</v>
      </c>
      <c r="F30">
        <v>119</v>
      </c>
      <c r="H30" t="str">
        <f t="shared" si="1"/>
        <v>Grade 3 Girls McKernan A</v>
      </c>
      <c r="I30">
        <f>COUNTIF('Point Totals by Grade-Gender'!A:A,'Team Points Summary'!H30)</f>
        <v>1</v>
      </c>
    </row>
    <row r="31" spans="1:9" ht="12.75">
      <c r="A31">
        <v>28</v>
      </c>
      <c r="B31" t="s">
        <v>321</v>
      </c>
      <c r="C31">
        <v>281</v>
      </c>
      <c r="D31">
        <v>63</v>
      </c>
      <c r="E31">
        <v>91</v>
      </c>
      <c r="F31">
        <v>127</v>
      </c>
      <c r="H31" t="str">
        <f t="shared" si="1"/>
        <v>Grade 3 Girls Brander Gardens B</v>
      </c>
      <c r="I31">
        <f>COUNTIF('Point Totals by Grade-Gender'!A:A,'Team Points Summary'!H31)</f>
        <v>1</v>
      </c>
    </row>
    <row r="32" spans="1:9" ht="12.75">
      <c r="A32">
        <v>29</v>
      </c>
      <c r="B32" t="s">
        <v>295</v>
      </c>
      <c r="C32">
        <v>282</v>
      </c>
      <c r="D32">
        <v>66</v>
      </c>
      <c r="E32">
        <v>88</v>
      </c>
      <c r="F32">
        <v>128</v>
      </c>
      <c r="H32" t="str">
        <f t="shared" si="1"/>
        <v>Grade 3 Girls Greenview A</v>
      </c>
      <c r="I32">
        <f>COUNTIF('Point Totals by Grade-Gender'!A:A,'Team Points Summary'!H32)</f>
        <v>1</v>
      </c>
    </row>
    <row r="33" spans="1:9" ht="12.75">
      <c r="A33">
        <v>30</v>
      </c>
      <c r="B33" t="s">
        <v>307</v>
      </c>
      <c r="C33">
        <v>293</v>
      </c>
      <c r="D33">
        <v>78</v>
      </c>
      <c r="E33">
        <v>105</v>
      </c>
      <c r="F33">
        <v>110</v>
      </c>
      <c r="H33" t="str">
        <f t="shared" si="1"/>
        <v>Grade 3 Girls Michael A. Kostek B</v>
      </c>
      <c r="I33">
        <f>COUNTIF('Point Totals by Grade-Gender'!A:A,'Team Points Summary'!H33)</f>
        <v>1</v>
      </c>
    </row>
    <row r="34" spans="1:9" ht="12.75">
      <c r="A34">
        <v>31</v>
      </c>
      <c r="B34" t="s">
        <v>331</v>
      </c>
      <c r="C34">
        <v>297</v>
      </c>
      <c r="D34">
        <v>89</v>
      </c>
      <c r="E34">
        <v>90</v>
      </c>
      <c r="F34">
        <v>118</v>
      </c>
      <c r="H34" t="str">
        <f t="shared" si="1"/>
        <v>Grade 3 Girls Crestwood A</v>
      </c>
      <c r="I34">
        <f>COUNTIF('Point Totals by Grade-Gender'!A:A,'Team Points Summary'!H34)</f>
        <v>1</v>
      </c>
    </row>
    <row r="35" spans="1:9" ht="12.75">
      <c r="A35">
        <v>32</v>
      </c>
      <c r="B35" t="s">
        <v>328</v>
      </c>
      <c r="C35">
        <v>300</v>
      </c>
      <c r="D35">
        <v>96</v>
      </c>
      <c r="E35">
        <v>97</v>
      </c>
      <c r="F35">
        <v>107</v>
      </c>
      <c r="H35" t="str">
        <f t="shared" si="1"/>
        <v>Grade 3 Girls Holyrood C</v>
      </c>
      <c r="I35">
        <f>COUNTIF('Point Totals by Grade-Gender'!A:A,'Team Points Summary'!H35)</f>
        <v>1</v>
      </c>
    </row>
    <row r="36" spans="1:9" ht="12.75">
      <c r="A36">
        <v>33</v>
      </c>
      <c r="B36" t="s">
        <v>393</v>
      </c>
      <c r="C36">
        <v>321</v>
      </c>
      <c r="D36">
        <v>87</v>
      </c>
      <c r="E36">
        <v>111</v>
      </c>
      <c r="F36">
        <v>123</v>
      </c>
      <c r="H36" t="str">
        <f t="shared" si="1"/>
        <v>Grade 3 Girls Strathcona Christian Ac E</v>
      </c>
      <c r="I36">
        <f>COUNTIF('Point Totals by Grade-Gender'!A:A,'Team Points Summary'!H36)</f>
        <v>1</v>
      </c>
    </row>
    <row r="37" spans="1:9" ht="12.75">
      <c r="A37">
        <v>34</v>
      </c>
      <c r="B37" t="s">
        <v>361</v>
      </c>
      <c r="C37">
        <v>331</v>
      </c>
      <c r="D37">
        <v>33</v>
      </c>
      <c r="E37">
        <v>143</v>
      </c>
      <c r="F37">
        <v>155</v>
      </c>
      <c r="H37" t="str">
        <f t="shared" si="1"/>
        <v>Grade 3 Girls Win Ferguson A</v>
      </c>
      <c r="I37">
        <f>COUNTIF('Point Totals by Grade-Gender'!A:A,'Team Points Summary'!H37)</f>
        <v>1</v>
      </c>
    </row>
    <row r="38" spans="1:9" ht="12.75">
      <c r="A38">
        <v>35</v>
      </c>
      <c r="B38" t="s">
        <v>309</v>
      </c>
      <c r="C38">
        <v>334</v>
      </c>
      <c r="D38">
        <v>94</v>
      </c>
      <c r="E38">
        <v>100</v>
      </c>
      <c r="F38">
        <v>140</v>
      </c>
      <c r="H38" t="str">
        <f t="shared" si="1"/>
        <v>Grade 3 Girls Malmo A</v>
      </c>
      <c r="I38">
        <f>COUNTIF('Point Totals by Grade-Gender'!A:A,'Team Points Summary'!H38)</f>
        <v>1</v>
      </c>
    </row>
    <row r="39" spans="1:9" ht="12.75">
      <c r="A39">
        <v>36</v>
      </c>
      <c r="B39" t="s">
        <v>330</v>
      </c>
      <c r="C39">
        <v>356</v>
      </c>
      <c r="D39">
        <v>114</v>
      </c>
      <c r="E39">
        <v>116</v>
      </c>
      <c r="F39">
        <v>126</v>
      </c>
      <c r="H39" t="str">
        <f t="shared" si="1"/>
        <v>Grade 3 Girls Michael A. Kostek C</v>
      </c>
      <c r="I39">
        <f>COUNTIF('Point Totals by Grade-Gender'!A:A,'Team Points Summary'!H39)</f>
        <v>1</v>
      </c>
    </row>
    <row r="40" spans="1:9" ht="12.75">
      <c r="A40">
        <v>37</v>
      </c>
      <c r="B40" t="s">
        <v>374</v>
      </c>
      <c r="C40">
        <v>356</v>
      </c>
      <c r="D40">
        <v>98</v>
      </c>
      <c r="E40">
        <v>117</v>
      </c>
      <c r="F40">
        <v>141</v>
      </c>
      <c r="H40" t="str">
        <f t="shared" si="1"/>
        <v>Grade 3 Girls Earl Buxton D</v>
      </c>
      <c r="I40">
        <f>COUNTIF('Point Totals by Grade-Gender'!A:A,'Team Points Summary'!H40)</f>
        <v>1</v>
      </c>
    </row>
    <row r="41" spans="1:9" ht="12.75">
      <c r="A41">
        <v>38</v>
      </c>
      <c r="B41" t="s">
        <v>335</v>
      </c>
      <c r="C41">
        <v>382</v>
      </c>
      <c r="D41">
        <v>121</v>
      </c>
      <c r="E41">
        <v>130</v>
      </c>
      <c r="F41">
        <v>131</v>
      </c>
      <c r="H41" t="str">
        <f t="shared" si="0"/>
        <v>Grade 3 Girls McKernan B</v>
      </c>
      <c r="I41">
        <f>COUNTIF('Point Totals by Grade-Gender'!A:A,'Team Points Summary'!H41)</f>
        <v>1</v>
      </c>
    </row>
    <row r="42" spans="1:9" ht="12.75">
      <c r="A42">
        <v>39</v>
      </c>
      <c r="B42" t="s">
        <v>317</v>
      </c>
      <c r="C42">
        <v>413</v>
      </c>
      <c r="D42">
        <v>134</v>
      </c>
      <c r="E42">
        <v>135</v>
      </c>
      <c r="F42">
        <v>144</v>
      </c>
      <c r="H42" t="str">
        <f t="shared" si="0"/>
        <v>Grade 3 Girls Rio Terrace C</v>
      </c>
      <c r="I42">
        <f>COUNTIF('Point Totals by Grade-Gender'!A:A,'Team Points Summary'!H42)</f>
        <v>1</v>
      </c>
    </row>
    <row r="43" spans="1:9" ht="12.75">
      <c r="A43">
        <v>40</v>
      </c>
      <c r="B43" t="s">
        <v>341</v>
      </c>
      <c r="C43">
        <v>418</v>
      </c>
      <c r="D43">
        <v>136</v>
      </c>
      <c r="E43">
        <v>137</v>
      </c>
      <c r="F43">
        <v>145</v>
      </c>
      <c r="H43" t="str">
        <f t="shared" si="0"/>
        <v>Grade 3 Girls Michael A. Kostek D</v>
      </c>
      <c r="I43">
        <f>COUNTIF('Point Totals by Grade-Gender'!A:A,'Team Points Summary'!H43)</f>
        <v>1</v>
      </c>
    </row>
    <row r="44" spans="1:9" ht="12.75">
      <c r="A44">
        <v>41</v>
      </c>
      <c r="B44" t="s">
        <v>353</v>
      </c>
      <c r="C44">
        <v>431</v>
      </c>
      <c r="D44">
        <v>138</v>
      </c>
      <c r="E44">
        <v>146</v>
      </c>
      <c r="F44">
        <v>147</v>
      </c>
      <c r="H44" t="str">
        <f t="shared" si="0"/>
        <v>Grade 3 Girls McKernan C</v>
      </c>
      <c r="I44">
        <f>COUNTIF('Point Totals by Grade-Gender'!A:A,'Team Points Summary'!H44)</f>
        <v>1</v>
      </c>
    </row>
    <row r="45" spans="1:9" ht="12.75">
      <c r="A45">
        <v>42</v>
      </c>
      <c r="B45" t="s">
        <v>334</v>
      </c>
      <c r="C45">
        <v>456</v>
      </c>
      <c r="D45">
        <v>150</v>
      </c>
      <c r="E45">
        <v>152</v>
      </c>
      <c r="F45">
        <v>154</v>
      </c>
      <c r="H45" t="str">
        <f t="shared" si="0"/>
        <v>Grade 3 Girls Rio Terrace D</v>
      </c>
      <c r="I45">
        <f>COUNTIF('Point Totals by Grade-Gender'!A:A,'Team Points Summary'!H45)</f>
        <v>1</v>
      </c>
    </row>
    <row r="46" spans="3:9" ht="12.75">
      <c r="C46">
        <f>SUM(C4:C45)</f>
        <v>9364</v>
      </c>
      <c r="H46" s="1" t="s">
        <v>120</v>
      </c>
      <c r="I46">
        <f>COUNTIF('Point Totals by Grade-Gender'!A:A,'Team Points Summary'!H46)</f>
        <v>1</v>
      </c>
    </row>
    <row r="47" ht="12.75">
      <c r="H47" s="1"/>
    </row>
    <row r="48" ht="12.75">
      <c r="A48" s="1" t="s">
        <v>274</v>
      </c>
    </row>
    <row r="49" spans="1:9" ht="12.75">
      <c r="A49">
        <v>1</v>
      </c>
      <c r="B49" t="s">
        <v>292</v>
      </c>
      <c r="C49">
        <v>15</v>
      </c>
      <c r="D49">
        <v>1</v>
      </c>
      <c r="E49">
        <v>4</v>
      </c>
      <c r="F49">
        <v>10</v>
      </c>
      <c r="H49" t="str">
        <f>CONCATENATE("Grade 3 Boys ",B49)</f>
        <v>Grade 3 Boys George P. Nicholson A</v>
      </c>
      <c r="I49">
        <f>COUNTIF('Point Totals by Grade-Gender'!A:A,'Team Points Summary'!H49)</f>
        <v>1</v>
      </c>
    </row>
    <row r="50" spans="1:9" ht="12.75">
      <c r="A50">
        <v>2</v>
      </c>
      <c r="B50" t="s">
        <v>291</v>
      </c>
      <c r="C50">
        <v>53</v>
      </c>
      <c r="D50">
        <v>14</v>
      </c>
      <c r="E50">
        <v>18</v>
      </c>
      <c r="F50">
        <v>21</v>
      </c>
      <c r="H50" t="str">
        <f aca="true" t="shared" si="2" ref="H50:H99">CONCATENATE("Grade 3 Boys ",B50)</f>
        <v>Grade 3 Boys Michael A. Kostek A</v>
      </c>
      <c r="I50">
        <f>COUNTIF('Point Totals by Grade-Gender'!A:A,'Team Points Summary'!H50)</f>
        <v>1</v>
      </c>
    </row>
    <row r="51" spans="1:9" ht="12.75">
      <c r="A51">
        <v>3</v>
      </c>
      <c r="B51" t="s">
        <v>314</v>
      </c>
      <c r="C51">
        <v>54</v>
      </c>
      <c r="D51">
        <v>3</v>
      </c>
      <c r="E51">
        <v>25</v>
      </c>
      <c r="F51">
        <v>26</v>
      </c>
      <c r="H51" t="str">
        <f t="shared" si="2"/>
        <v>Grade 3 Boys Michael Strembitsky A</v>
      </c>
      <c r="I51">
        <f>COUNTIF('Point Totals by Grade-Gender'!A:A,'Team Points Summary'!H51)</f>
        <v>1</v>
      </c>
    </row>
    <row r="52" spans="1:9" ht="12.75">
      <c r="A52">
        <v>4</v>
      </c>
      <c r="B52" t="s">
        <v>294</v>
      </c>
      <c r="C52">
        <v>56</v>
      </c>
      <c r="D52">
        <v>15</v>
      </c>
      <c r="E52">
        <v>17</v>
      </c>
      <c r="F52">
        <v>24</v>
      </c>
      <c r="H52" t="str">
        <f t="shared" si="2"/>
        <v>Grade 3 Boys Windsor Park A</v>
      </c>
      <c r="I52">
        <f>COUNTIF('Point Totals by Grade-Gender'!A:A,'Team Points Summary'!H52)</f>
        <v>1</v>
      </c>
    </row>
    <row r="53" spans="1:9" ht="12.75">
      <c r="A53">
        <v>5</v>
      </c>
      <c r="B53" t="s">
        <v>310</v>
      </c>
      <c r="C53">
        <v>68</v>
      </c>
      <c r="D53">
        <v>16</v>
      </c>
      <c r="E53">
        <v>20</v>
      </c>
      <c r="F53">
        <v>32</v>
      </c>
      <c r="H53" t="str">
        <f t="shared" si="2"/>
        <v>Grade 3 Boys George P. Nicholson B</v>
      </c>
      <c r="I53">
        <f>COUNTIF('Point Totals by Grade-Gender'!A:A,'Team Points Summary'!H53)</f>
        <v>1</v>
      </c>
    </row>
    <row r="54" spans="1:9" ht="12.75">
      <c r="A54">
        <v>6</v>
      </c>
      <c r="B54" t="s">
        <v>298</v>
      </c>
      <c r="C54">
        <v>80</v>
      </c>
      <c r="D54">
        <v>13</v>
      </c>
      <c r="E54">
        <v>22</v>
      </c>
      <c r="F54">
        <v>45</v>
      </c>
      <c r="H54" t="str">
        <f t="shared" si="2"/>
        <v>Grade 3 Boys Rio Terrace A</v>
      </c>
      <c r="I54">
        <f>COUNTIF('Point Totals by Grade-Gender'!A:A,'Team Points Summary'!H54)</f>
        <v>1</v>
      </c>
    </row>
    <row r="55" spans="1:9" ht="12.75">
      <c r="A55">
        <v>7</v>
      </c>
      <c r="B55" t="s">
        <v>388</v>
      </c>
      <c r="C55">
        <v>93</v>
      </c>
      <c r="D55">
        <v>11</v>
      </c>
      <c r="E55">
        <v>35</v>
      </c>
      <c r="F55">
        <v>47</v>
      </c>
      <c r="H55" t="str">
        <f t="shared" si="2"/>
        <v>Grade 3 Boys Winterburn A</v>
      </c>
      <c r="I55">
        <f>COUNTIF('Point Totals by Grade-Gender'!A:A,'Team Points Summary'!H55)</f>
        <v>1</v>
      </c>
    </row>
    <row r="56" spans="1:9" ht="12.75">
      <c r="A56">
        <v>8</v>
      </c>
      <c r="B56" t="s">
        <v>303</v>
      </c>
      <c r="C56">
        <v>107</v>
      </c>
      <c r="D56">
        <v>28</v>
      </c>
      <c r="E56">
        <v>31</v>
      </c>
      <c r="F56">
        <v>48</v>
      </c>
      <c r="H56" t="str">
        <f t="shared" si="2"/>
        <v>Grade 3 Boys Windsor Park B</v>
      </c>
      <c r="I56">
        <f>COUNTIF('Point Totals by Grade-Gender'!A:A,'Team Points Summary'!H56)</f>
        <v>1</v>
      </c>
    </row>
    <row r="57" spans="1:9" ht="12.75">
      <c r="A57">
        <v>9</v>
      </c>
      <c r="B57" t="s">
        <v>296</v>
      </c>
      <c r="C57">
        <v>111</v>
      </c>
      <c r="D57">
        <v>27</v>
      </c>
      <c r="E57">
        <v>34</v>
      </c>
      <c r="F57">
        <v>50</v>
      </c>
      <c r="H57" t="str">
        <f t="shared" si="2"/>
        <v>Grade 3 Boys Brookside A</v>
      </c>
      <c r="I57">
        <f>COUNTIF('Point Totals by Grade-Gender'!A:A,'Team Points Summary'!H57)</f>
        <v>1</v>
      </c>
    </row>
    <row r="58" spans="1:9" ht="12.75">
      <c r="A58">
        <v>10</v>
      </c>
      <c r="B58" t="s">
        <v>300</v>
      </c>
      <c r="C58">
        <v>112</v>
      </c>
      <c r="D58">
        <v>19</v>
      </c>
      <c r="E58">
        <v>29</v>
      </c>
      <c r="F58">
        <v>64</v>
      </c>
      <c r="H58" t="str">
        <f t="shared" si="2"/>
        <v>Grade 3 Boys Parkallen A</v>
      </c>
      <c r="I58">
        <f>COUNTIF('Point Totals by Grade-Gender'!A:A,'Team Points Summary'!H58)</f>
        <v>1</v>
      </c>
    </row>
    <row r="59" spans="1:9" ht="12.75">
      <c r="A59">
        <v>11</v>
      </c>
      <c r="B59" t="s">
        <v>299</v>
      </c>
      <c r="C59">
        <v>119</v>
      </c>
      <c r="D59">
        <v>23</v>
      </c>
      <c r="E59">
        <v>39</v>
      </c>
      <c r="F59">
        <v>57</v>
      </c>
      <c r="H59" t="str">
        <f t="shared" si="2"/>
        <v>Grade 3 Boys McKernan A</v>
      </c>
      <c r="I59">
        <f>COUNTIF('Point Totals by Grade-Gender'!A:A,'Team Points Summary'!H59)</f>
        <v>1</v>
      </c>
    </row>
    <row r="60" spans="1:9" ht="12.75">
      <c r="A60">
        <v>12</v>
      </c>
      <c r="B60" t="s">
        <v>293</v>
      </c>
      <c r="C60">
        <v>126</v>
      </c>
      <c r="D60">
        <v>12</v>
      </c>
      <c r="E60">
        <v>44</v>
      </c>
      <c r="F60">
        <v>70</v>
      </c>
      <c r="H60" t="str">
        <f t="shared" si="2"/>
        <v>Grade 3 Boys Pine Street A</v>
      </c>
      <c r="I60">
        <f>COUNTIF('Point Totals by Grade-Gender'!A:A,'Team Points Summary'!H60)</f>
        <v>1</v>
      </c>
    </row>
    <row r="61" spans="1:9" ht="12.75">
      <c r="A61">
        <v>13</v>
      </c>
      <c r="B61" t="s">
        <v>305</v>
      </c>
      <c r="C61">
        <v>135</v>
      </c>
      <c r="D61">
        <v>40</v>
      </c>
      <c r="E61">
        <v>46</v>
      </c>
      <c r="F61">
        <v>49</v>
      </c>
      <c r="H61" t="str">
        <f t="shared" si="2"/>
        <v>Grade 3 Boys Belgravia A</v>
      </c>
      <c r="I61">
        <f>COUNTIF('Point Totals by Grade-Gender'!A:A,'Team Points Summary'!H61)</f>
        <v>1</v>
      </c>
    </row>
    <row r="62" spans="1:9" ht="12.75">
      <c r="A62">
        <v>14</v>
      </c>
      <c r="B62" t="s">
        <v>302</v>
      </c>
      <c r="C62">
        <v>137</v>
      </c>
      <c r="D62">
        <v>33</v>
      </c>
      <c r="E62">
        <v>36</v>
      </c>
      <c r="F62">
        <v>68</v>
      </c>
      <c r="H62" t="str">
        <f t="shared" si="2"/>
        <v>Grade 3 Boys Brander Gardens A</v>
      </c>
      <c r="I62">
        <f>COUNTIF('Point Totals by Grade-Gender'!A:A,'Team Points Summary'!H62)</f>
        <v>1</v>
      </c>
    </row>
    <row r="63" spans="1:9" ht="12.75">
      <c r="A63">
        <v>15</v>
      </c>
      <c r="B63" t="s">
        <v>295</v>
      </c>
      <c r="C63">
        <v>138</v>
      </c>
      <c r="D63">
        <v>2</v>
      </c>
      <c r="E63">
        <v>8</v>
      </c>
      <c r="F63">
        <v>128</v>
      </c>
      <c r="H63" t="str">
        <f t="shared" si="2"/>
        <v>Grade 3 Boys Greenview A</v>
      </c>
      <c r="I63">
        <f>COUNTIF('Point Totals by Grade-Gender'!A:A,'Team Points Summary'!H63)</f>
        <v>1</v>
      </c>
    </row>
    <row r="64" spans="1:9" ht="12.75">
      <c r="A64">
        <v>16</v>
      </c>
      <c r="B64" t="s">
        <v>304</v>
      </c>
      <c r="C64">
        <v>148</v>
      </c>
      <c r="D64">
        <v>42</v>
      </c>
      <c r="E64">
        <v>52</v>
      </c>
      <c r="F64">
        <v>54</v>
      </c>
      <c r="H64" t="str">
        <f t="shared" si="2"/>
        <v>Grade 3 Boys Holyrood A</v>
      </c>
      <c r="I64">
        <f>COUNTIF('Point Totals by Grade-Gender'!A:A,'Team Points Summary'!H64)</f>
        <v>1</v>
      </c>
    </row>
    <row r="65" spans="1:9" ht="12.75">
      <c r="A65">
        <v>17</v>
      </c>
      <c r="B65" t="s">
        <v>339</v>
      </c>
      <c r="C65">
        <v>175</v>
      </c>
      <c r="D65">
        <v>41</v>
      </c>
      <c r="E65">
        <v>56</v>
      </c>
      <c r="F65">
        <v>78</v>
      </c>
      <c r="H65" t="str">
        <f t="shared" si="2"/>
        <v>Grade 3 Boys George P. Nicholson C</v>
      </c>
      <c r="I65">
        <f>COUNTIF('Point Totals by Grade-Gender'!A:A,'Team Points Summary'!H65)</f>
        <v>1</v>
      </c>
    </row>
    <row r="66" spans="1:9" ht="12.75">
      <c r="A66">
        <v>18</v>
      </c>
      <c r="B66" t="s">
        <v>313</v>
      </c>
      <c r="C66">
        <v>180</v>
      </c>
      <c r="D66">
        <v>59</v>
      </c>
      <c r="E66">
        <v>60</v>
      </c>
      <c r="F66">
        <v>61</v>
      </c>
      <c r="H66" t="str">
        <f t="shared" si="2"/>
        <v>Grade 3 Boys Rio Terrace B</v>
      </c>
      <c r="I66">
        <f>COUNTIF('Point Totals by Grade-Gender'!A:A,'Team Points Summary'!H66)</f>
        <v>1</v>
      </c>
    </row>
    <row r="67" spans="1:9" ht="12.75">
      <c r="A67">
        <v>19</v>
      </c>
      <c r="B67" t="s">
        <v>405</v>
      </c>
      <c r="C67">
        <v>208</v>
      </c>
      <c r="D67">
        <v>7</v>
      </c>
      <c r="E67">
        <v>88</v>
      </c>
      <c r="F67">
        <v>113</v>
      </c>
      <c r="H67" t="str">
        <f t="shared" si="2"/>
        <v>Grade 3 Boys Westglen A</v>
      </c>
      <c r="I67">
        <f>COUNTIF('Point Totals by Grade-Gender'!A:A,'Team Points Summary'!H67)</f>
        <v>1</v>
      </c>
    </row>
    <row r="68" spans="1:9" ht="12.75">
      <c r="A68">
        <v>20</v>
      </c>
      <c r="B68" t="s">
        <v>311</v>
      </c>
      <c r="C68">
        <v>211</v>
      </c>
      <c r="D68">
        <v>55</v>
      </c>
      <c r="E68">
        <v>76</v>
      </c>
      <c r="F68">
        <v>80</v>
      </c>
      <c r="H68" t="str">
        <f t="shared" si="2"/>
        <v>Grade 3 Boys Brookside B</v>
      </c>
      <c r="I68">
        <f>COUNTIF('Point Totals by Grade-Gender'!A:A,'Team Points Summary'!H68)</f>
        <v>1</v>
      </c>
    </row>
    <row r="69" spans="1:9" ht="12.75">
      <c r="A69">
        <v>21</v>
      </c>
      <c r="B69" t="s">
        <v>316</v>
      </c>
      <c r="C69">
        <v>217</v>
      </c>
      <c r="D69">
        <v>58</v>
      </c>
      <c r="E69">
        <v>73</v>
      </c>
      <c r="F69">
        <v>86</v>
      </c>
      <c r="H69" t="str">
        <f t="shared" si="2"/>
        <v>Grade 3 Boys Holyrood B</v>
      </c>
      <c r="I69">
        <f>COUNTIF('Point Totals by Grade-Gender'!A:A,'Team Points Summary'!H69)</f>
        <v>1</v>
      </c>
    </row>
    <row r="70" spans="1:9" ht="12.75">
      <c r="A70">
        <v>22</v>
      </c>
      <c r="B70" t="s">
        <v>320</v>
      </c>
      <c r="C70">
        <v>218</v>
      </c>
      <c r="D70">
        <v>65</v>
      </c>
      <c r="E70">
        <v>69</v>
      </c>
      <c r="F70">
        <v>84</v>
      </c>
      <c r="H70" t="str">
        <f t="shared" si="2"/>
        <v>Grade 3 Boys Parkallen B</v>
      </c>
      <c r="I70">
        <f>COUNTIF('Point Totals by Grade-Gender'!A:A,'Team Points Summary'!H70)</f>
        <v>1</v>
      </c>
    </row>
    <row r="71" spans="1:9" ht="12.75">
      <c r="A71">
        <v>23</v>
      </c>
      <c r="B71" t="s">
        <v>317</v>
      </c>
      <c r="C71">
        <v>223</v>
      </c>
      <c r="D71">
        <v>63</v>
      </c>
      <c r="E71">
        <v>77</v>
      </c>
      <c r="F71">
        <v>83</v>
      </c>
      <c r="H71" t="str">
        <f t="shared" si="2"/>
        <v>Grade 3 Boys Rio Terrace C</v>
      </c>
      <c r="I71">
        <f>COUNTIF('Point Totals by Grade-Gender'!A:A,'Team Points Summary'!H71)</f>
        <v>1</v>
      </c>
    </row>
    <row r="72" spans="1:9" ht="12.75">
      <c r="A72">
        <v>24</v>
      </c>
      <c r="B72" t="s">
        <v>318</v>
      </c>
      <c r="C72">
        <v>236</v>
      </c>
      <c r="D72">
        <v>9</v>
      </c>
      <c r="E72">
        <v>106</v>
      </c>
      <c r="F72">
        <v>121</v>
      </c>
      <c r="H72" t="str">
        <f t="shared" si="2"/>
        <v>Grade 3 Boys Strathcona Christian Ac A</v>
      </c>
      <c r="I72">
        <f>COUNTIF('Point Totals by Grade-Gender'!A:A,'Team Points Summary'!H72)</f>
        <v>1</v>
      </c>
    </row>
    <row r="73" spans="1:9" ht="12.75">
      <c r="A73">
        <v>25</v>
      </c>
      <c r="B73" t="s">
        <v>308</v>
      </c>
      <c r="C73">
        <v>241</v>
      </c>
      <c r="D73">
        <v>38</v>
      </c>
      <c r="E73">
        <v>43</v>
      </c>
      <c r="F73">
        <v>160</v>
      </c>
      <c r="H73" t="str">
        <f t="shared" si="2"/>
        <v>Grade 3 Boys Crawford Plains A</v>
      </c>
      <c r="I73">
        <f>COUNTIF('Point Totals by Grade-Gender'!A:A,'Team Points Summary'!H73)</f>
        <v>1</v>
      </c>
    </row>
    <row r="74" spans="1:9" ht="12.75">
      <c r="A74">
        <v>26</v>
      </c>
      <c r="B74" t="s">
        <v>323</v>
      </c>
      <c r="C74">
        <v>245</v>
      </c>
      <c r="D74">
        <v>30</v>
      </c>
      <c r="E74">
        <v>66</v>
      </c>
      <c r="F74">
        <v>149</v>
      </c>
      <c r="H74" t="str">
        <f t="shared" si="2"/>
        <v>Grade 3 Boys Meadowlark Christian A</v>
      </c>
      <c r="I74">
        <f>COUNTIF('Point Totals by Grade-Gender'!A:A,'Team Points Summary'!H74)</f>
        <v>1</v>
      </c>
    </row>
    <row r="75" spans="1:9" ht="12.75">
      <c r="A75">
        <v>27</v>
      </c>
      <c r="B75" t="s">
        <v>307</v>
      </c>
      <c r="C75">
        <v>247</v>
      </c>
      <c r="D75">
        <v>74</v>
      </c>
      <c r="E75">
        <v>82</v>
      </c>
      <c r="F75">
        <v>91</v>
      </c>
      <c r="H75" t="str">
        <f t="shared" si="2"/>
        <v>Grade 3 Boys Michael A. Kostek B</v>
      </c>
      <c r="I75">
        <f>COUNTIF('Point Totals by Grade-Gender'!A:A,'Team Points Summary'!H75)</f>
        <v>1</v>
      </c>
    </row>
    <row r="76" spans="1:9" ht="12.75">
      <c r="A76">
        <v>28</v>
      </c>
      <c r="B76" t="s">
        <v>321</v>
      </c>
      <c r="C76">
        <v>252</v>
      </c>
      <c r="D76">
        <v>75</v>
      </c>
      <c r="E76">
        <v>85</v>
      </c>
      <c r="F76">
        <v>92</v>
      </c>
      <c r="H76" t="str">
        <f aca="true" t="shared" si="3" ref="H76:H89">CONCATENATE("Grade 3 Boys ",B76)</f>
        <v>Grade 3 Boys Brander Gardens B</v>
      </c>
      <c r="I76">
        <f>COUNTIF('Point Totals by Grade-Gender'!A:A,'Team Points Summary'!H76)</f>
        <v>1</v>
      </c>
    </row>
    <row r="77" spans="1:9" ht="12.75">
      <c r="A77">
        <v>29</v>
      </c>
      <c r="B77" t="s">
        <v>325</v>
      </c>
      <c r="C77">
        <v>257</v>
      </c>
      <c r="D77">
        <v>62</v>
      </c>
      <c r="E77">
        <v>81</v>
      </c>
      <c r="F77">
        <v>114</v>
      </c>
      <c r="H77" t="str">
        <f t="shared" si="3"/>
        <v>Grade 3 Boys Earl Buxton A</v>
      </c>
      <c r="I77">
        <f>COUNTIF('Point Totals by Grade-Gender'!A:A,'Team Points Summary'!H77)</f>
        <v>1</v>
      </c>
    </row>
    <row r="78" spans="1:9" ht="12.75">
      <c r="A78">
        <v>30</v>
      </c>
      <c r="B78" t="s">
        <v>335</v>
      </c>
      <c r="C78">
        <v>324</v>
      </c>
      <c r="D78">
        <v>87</v>
      </c>
      <c r="E78">
        <v>115</v>
      </c>
      <c r="F78">
        <v>122</v>
      </c>
      <c r="H78" t="str">
        <f t="shared" si="3"/>
        <v>Grade 3 Boys McKernan B</v>
      </c>
      <c r="I78">
        <f>COUNTIF('Point Totals by Grade-Gender'!A:A,'Team Points Summary'!H78)</f>
        <v>1</v>
      </c>
    </row>
    <row r="79" spans="1:9" ht="12.75">
      <c r="A79">
        <v>31</v>
      </c>
      <c r="B79" t="s">
        <v>406</v>
      </c>
      <c r="C79">
        <v>325</v>
      </c>
      <c r="D79">
        <v>96</v>
      </c>
      <c r="E79">
        <v>103</v>
      </c>
      <c r="F79">
        <v>126</v>
      </c>
      <c r="H79" t="str">
        <f t="shared" si="3"/>
        <v>Grade 3 Boys George P. Nicholson D</v>
      </c>
      <c r="I79">
        <f>COUNTIF('Point Totals by Grade-Gender'!A:A,'Team Points Summary'!H79)</f>
        <v>1</v>
      </c>
    </row>
    <row r="80" spans="1:9" ht="12.75">
      <c r="A80">
        <v>32</v>
      </c>
      <c r="B80" t="s">
        <v>326</v>
      </c>
      <c r="C80">
        <v>332</v>
      </c>
      <c r="D80">
        <v>79</v>
      </c>
      <c r="E80">
        <v>101</v>
      </c>
      <c r="F80">
        <v>152</v>
      </c>
      <c r="H80" t="str">
        <f t="shared" si="3"/>
        <v>Grade 3 Boys Lymburn A</v>
      </c>
      <c r="I80">
        <f>COUNTIF('Point Totals by Grade-Gender'!A:A,'Team Points Summary'!H80)</f>
        <v>1</v>
      </c>
    </row>
    <row r="81" spans="1:9" ht="12.75">
      <c r="A81">
        <v>33</v>
      </c>
      <c r="B81" t="s">
        <v>360</v>
      </c>
      <c r="C81">
        <v>339</v>
      </c>
      <c r="D81">
        <v>37</v>
      </c>
      <c r="E81">
        <v>118</v>
      </c>
      <c r="F81">
        <v>184</v>
      </c>
      <c r="H81" t="str">
        <f t="shared" si="3"/>
        <v>Grade 3 Boys Centennial A</v>
      </c>
      <c r="I81">
        <f>COUNTIF('Point Totals by Grade-Gender'!A:A,'Team Points Summary'!H81)</f>
        <v>1</v>
      </c>
    </row>
    <row r="82" spans="1:9" ht="12.75">
      <c r="A82">
        <v>34</v>
      </c>
      <c r="B82" t="s">
        <v>334</v>
      </c>
      <c r="C82">
        <v>340</v>
      </c>
      <c r="D82">
        <v>111</v>
      </c>
      <c r="E82">
        <v>112</v>
      </c>
      <c r="F82">
        <v>117</v>
      </c>
      <c r="H82" t="str">
        <f t="shared" si="3"/>
        <v>Grade 3 Boys Rio Terrace D</v>
      </c>
      <c r="I82">
        <f>COUNTIF('Point Totals by Grade-Gender'!A:A,'Team Points Summary'!H82)</f>
        <v>1</v>
      </c>
    </row>
    <row r="83" spans="1:9" ht="12.75">
      <c r="A83">
        <v>35</v>
      </c>
      <c r="B83" t="s">
        <v>331</v>
      </c>
      <c r="C83">
        <v>350</v>
      </c>
      <c r="D83">
        <v>97</v>
      </c>
      <c r="E83">
        <v>124</v>
      </c>
      <c r="F83">
        <v>129</v>
      </c>
      <c r="H83" t="str">
        <f t="shared" si="3"/>
        <v>Grade 3 Boys Crestwood A</v>
      </c>
      <c r="I83">
        <f>COUNTIF('Point Totals by Grade-Gender'!A:A,'Team Points Summary'!H83)</f>
        <v>1</v>
      </c>
    </row>
    <row r="84" spans="1:9" ht="12.75">
      <c r="A84">
        <v>36</v>
      </c>
      <c r="B84" t="s">
        <v>315</v>
      </c>
      <c r="C84">
        <v>354</v>
      </c>
      <c r="D84">
        <v>72</v>
      </c>
      <c r="E84">
        <v>120</v>
      </c>
      <c r="F84">
        <v>162</v>
      </c>
      <c r="H84" t="str">
        <f t="shared" si="3"/>
        <v>Grade 3 Boys Uncas A</v>
      </c>
      <c r="I84">
        <f>COUNTIF('Point Totals by Grade-Gender'!A:A,'Team Points Summary'!H84)</f>
        <v>1</v>
      </c>
    </row>
    <row r="85" spans="1:9" ht="12.75">
      <c r="A85">
        <v>37</v>
      </c>
      <c r="B85" t="s">
        <v>330</v>
      </c>
      <c r="C85">
        <v>363</v>
      </c>
      <c r="D85">
        <v>107</v>
      </c>
      <c r="E85">
        <v>125</v>
      </c>
      <c r="F85">
        <v>131</v>
      </c>
      <c r="H85" t="str">
        <f t="shared" si="3"/>
        <v>Grade 3 Boys Michael A. Kostek C</v>
      </c>
      <c r="I85">
        <f>COUNTIF('Point Totals by Grade-Gender'!A:A,'Team Points Summary'!H85)</f>
        <v>1</v>
      </c>
    </row>
    <row r="86" spans="1:9" ht="12.75">
      <c r="A86">
        <v>38</v>
      </c>
      <c r="B86" t="s">
        <v>324</v>
      </c>
      <c r="C86">
        <v>380</v>
      </c>
      <c r="D86">
        <v>100</v>
      </c>
      <c r="E86">
        <v>138</v>
      </c>
      <c r="F86">
        <v>142</v>
      </c>
      <c r="H86" t="str">
        <f t="shared" si="3"/>
        <v>Grade 3 Boys Pine Street B</v>
      </c>
      <c r="I86">
        <f>COUNTIF('Point Totals by Grade-Gender'!A:A,'Team Points Summary'!H86)</f>
        <v>1</v>
      </c>
    </row>
    <row r="87" spans="1:9" ht="12.75">
      <c r="A87">
        <v>39</v>
      </c>
      <c r="B87" t="s">
        <v>309</v>
      </c>
      <c r="C87">
        <v>396</v>
      </c>
      <c r="D87">
        <v>90</v>
      </c>
      <c r="E87">
        <v>133</v>
      </c>
      <c r="F87">
        <v>173</v>
      </c>
      <c r="H87" t="str">
        <f t="shared" si="3"/>
        <v>Grade 3 Boys Malmo A</v>
      </c>
      <c r="I87">
        <f>COUNTIF('Point Totals by Grade-Gender'!A:A,'Team Points Summary'!H87)</f>
        <v>1</v>
      </c>
    </row>
    <row r="88" spans="1:9" ht="12.75">
      <c r="A88">
        <v>40</v>
      </c>
      <c r="B88" t="s">
        <v>338</v>
      </c>
      <c r="C88">
        <v>398</v>
      </c>
      <c r="D88">
        <v>123</v>
      </c>
      <c r="E88">
        <v>134</v>
      </c>
      <c r="F88">
        <v>141</v>
      </c>
      <c r="H88" t="str">
        <f t="shared" si="3"/>
        <v>Grade 3 Boys Rio Terrace E</v>
      </c>
      <c r="I88">
        <f>COUNTIF('Point Totals by Grade-Gender'!A:A,'Team Points Summary'!H88)</f>
        <v>1</v>
      </c>
    </row>
    <row r="89" spans="1:9" ht="12.75">
      <c r="A89">
        <v>41</v>
      </c>
      <c r="B89" t="s">
        <v>328</v>
      </c>
      <c r="C89">
        <v>407</v>
      </c>
      <c r="D89">
        <v>89</v>
      </c>
      <c r="E89">
        <v>155</v>
      </c>
      <c r="F89">
        <v>163</v>
      </c>
      <c r="H89" t="str">
        <f t="shared" si="3"/>
        <v>Grade 3 Boys Holyrood C</v>
      </c>
      <c r="I89">
        <f>COUNTIF('Point Totals by Grade-Gender'!A:A,'Team Points Summary'!H89)</f>
        <v>1</v>
      </c>
    </row>
    <row r="90" spans="1:9" ht="12.75">
      <c r="A90">
        <v>42</v>
      </c>
      <c r="B90" t="s">
        <v>347</v>
      </c>
      <c r="C90">
        <v>409</v>
      </c>
      <c r="D90">
        <v>130</v>
      </c>
      <c r="E90">
        <v>136</v>
      </c>
      <c r="F90">
        <v>143</v>
      </c>
      <c r="H90" t="str">
        <f t="shared" si="2"/>
        <v>Grade 3 Boys Earl Buxton B</v>
      </c>
      <c r="I90">
        <f>COUNTIF('Point Totals by Grade-Gender'!A:A,'Team Points Summary'!H90)</f>
        <v>1</v>
      </c>
    </row>
    <row r="91" spans="1:9" ht="12.75">
      <c r="A91">
        <v>43</v>
      </c>
      <c r="B91" t="s">
        <v>337</v>
      </c>
      <c r="C91">
        <v>416</v>
      </c>
      <c r="D91">
        <v>132</v>
      </c>
      <c r="E91">
        <v>137</v>
      </c>
      <c r="F91">
        <v>147</v>
      </c>
      <c r="H91" t="str">
        <f t="shared" si="2"/>
        <v>Grade 3 Boys Greenview B</v>
      </c>
      <c r="I91">
        <f>COUNTIF('Point Totals by Grade-Gender'!A:A,'Team Points Summary'!H91)</f>
        <v>1</v>
      </c>
    </row>
    <row r="92" spans="1:9" ht="12.75">
      <c r="A92">
        <v>44</v>
      </c>
      <c r="B92" t="s">
        <v>344</v>
      </c>
      <c r="C92">
        <v>443</v>
      </c>
      <c r="D92">
        <v>139</v>
      </c>
      <c r="E92">
        <v>140</v>
      </c>
      <c r="F92">
        <v>164</v>
      </c>
      <c r="H92" t="str">
        <f t="shared" si="2"/>
        <v>Grade 3 Boys Crestwood B</v>
      </c>
      <c r="I92">
        <f>COUNTIF('Point Totals by Grade-Gender'!A:A,'Team Points Summary'!H92)</f>
        <v>1</v>
      </c>
    </row>
    <row r="93" spans="1:9" ht="12.75">
      <c r="A93">
        <v>45</v>
      </c>
      <c r="B93" t="s">
        <v>341</v>
      </c>
      <c r="C93">
        <v>449</v>
      </c>
      <c r="D93">
        <v>135</v>
      </c>
      <c r="E93">
        <v>156</v>
      </c>
      <c r="F93">
        <v>158</v>
      </c>
      <c r="H93" t="str">
        <f t="shared" si="2"/>
        <v>Grade 3 Boys Michael A. Kostek D</v>
      </c>
      <c r="I93">
        <f>COUNTIF('Point Totals by Grade-Gender'!A:A,'Team Points Summary'!H93)</f>
        <v>1</v>
      </c>
    </row>
    <row r="94" spans="1:9" ht="12.75">
      <c r="A94">
        <v>46</v>
      </c>
      <c r="B94" t="s">
        <v>407</v>
      </c>
      <c r="C94">
        <v>462</v>
      </c>
      <c r="D94">
        <v>105</v>
      </c>
      <c r="E94">
        <v>166</v>
      </c>
      <c r="F94">
        <v>191</v>
      </c>
      <c r="H94" t="str">
        <f t="shared" si="2"/>
        <v>Grade 3 Boys Winterburn B</v>
      </c>
      <c r="I94">
        <f>COUNTIF('Point Totals by Grade-Gender'!A:A,'Team Points Summary'!H94)</f>
        <v>1</v>
      </c>
    </row>
    <row r="95" spans="1:9" ht="12.75">
      <c r="A95">
        <v>47</v>
      </c>
      <c r="B95" t="s">
        <v>342</v>
      </c>
      <c r="C95">
        <v>472</v>
      </c>
      <c r="D95">
        <v>146</v>
      </c>
      <c r="E95">
        <v>151</v>
      </c>
      <c r="F95">
        <v>175</v>
      </c>
      <c r="H95" t="str">
        <f t="shared" si="2"/>
        <v>Grade 3 Boys Pine Street C</v>
      </c>
      <c r="I95">
        <f>COUNTIF('Point Totals by Grade-Gender'!A:A,'Team Points Summary'!H95)</f>
        <v>1</v>
      </c>
    </row>
    <row r="96" spans="1:9" ht="12.75">
      <c r="A96">
        <v>48</v>
      </c>
      <c r="B96" t="s">
        <v>353</v>
      </c>
      <c r="C96">
        <v>498</v>
      </c>
      <c r="D96">
        <v>154</v>
      </c>
      <c r="E96">
        <v>157</v>
      </c>
      <c r="F96">
        <v>187</v>
      </c>
      <c r="H96" t="str">
        <f t="shared" si="2"/>
        <v>Grade 3 Boys McKernan C</v>
      </c>
      <c r="I96">
        <f>COUNTIF('Point Totals by Grade-Gender'!A:A,'Team Points Summary'!H96)</f>
        <v>1</v>
      </c>
    </row>
    <row r="97" spans="1:9" ht="12.75">
      <c r="A97">
        <v>49</v>
      </c>
      <c r="B97" t="s">
        <v>348</v>
      </c>
      <c r="C97">
        <v>514</v>
      </c>
      <c r="D97">
        <v>159</v>
      </c>
      <c r="E97">
        <v>177</v>
      </c>
      <c r="F97">
        <v>178</v>
      </c>
      <c r="H97" t="str">
        <f t="shared" si="2"/>
        <v>Grade 3 Boys Michael A. Kostek E</v>
      </c>
      <c r="I97">
        <f>COUNTIF('Point Totals by Grade-Gender'!A:A,'Team Points Summary'!H97)</f>
        <v>1</v>
      </c>
    </row>
    <row r="98" spans="1:9" ht="12.75">
      <c r="A98">
        <v>50</v>
      </c>
      <c r="B98" t="s">
        <v>351</v>
      </c>
      <c r="C98">
        <v>542</v>
      </c>
      <c r="D98">
        <v>179</v>
      </c>
      <c r="E98">
        <v>181</v>
      </c>
      <c r="F98">
        <v>182</v>
      </c>
      <c r="H98" t="str">
        <f t="shared" si="2"/>
        <v>Grade 3 Boys Michael A. Kostek F</v>
      </c>
      <c r="I98">
        <f>COUNTIF('Point Totals by Grade-Gender'!A:A,'Team Points Summary'!H98)</f>
        <v>1</v>
      </c>
    </row>
    <row r="99" spans="1:9" ht="12.75">
      <c r="A99">
        <v>51</v>
      </c>
      <c r="B99" t="s">
        <v>352</v>
      </c>
      <c r="C99">
        <v>558</v>
      </c>
      <c r="D99">
        <v>180</v>
      </c>
      <c r="E99">
        <v>186</v>
      </c>
      <c r="F99">
        <v>192</v>
      </c>
      <c r="H99" t="str">
        <f t="shared" si="2"/>
        <v>Grade 3 Boys Rio Terrace F</v>
      </c>
      <c r="I99">
        <f>COUNTIF('Point Totals by Grade-Gender'!A:A,'Team Points Summary'!H99)</f>
        <v>1</v>
      </c>
    </row>
    <row r="100" spans="3:9" ht="12.75">
      <c r="C100">
        <f>SUM(C49:C99)</f>
        <v>13533</v>
      </c>
      <c r="H100" s="1" t="s">
        <v>121</v>
      </c>
      <c r="I100">
        <f>COUNTIF('Point Totals by Grade-Gender'!A:A,'Team Points Summary'!H100)</f>
        <v>1</v>
      </c>
    </row>
    <row r="101" ht="12.75">
      <c r="H101" s="1"/>
    </row>
    <row r="102" ht="12.75">
      <c r="A102" s="1" t="s">
        <v>267</v>
      </c>
    </row>
    <row r="103" spans="1:9" ht="12.75">
      <c r="A103">
        <v>1</v>
      </c>
      <c r="B103" t="s">
        <v>318</v>
      </c>
      <c r="C103">
        <v>56</v>
      </c>
      <c r="D103">
        <v>3</v>
      </c>
      <c r="E103">
        <v>25</v>
      </c>
      <c r="F103">
        <v>28</v>
      </c>
      <c r="H103" t="str">
        <f>CONCATENATE("Grade 4 Girls ",B103)</f>
        <v>Grade 4 Girls Strathcona Christian Ac A</v>
      </c>
      <c r="I103">
        <f>COUNTIF('Point Totals by Grade-Gender'!A:A,'Team Points Summary'!H103)</f>
        <v>1</v>
      </c>
    </row>
    <row r="104" spans="1:9" ht="12.75">
      <c r="A104">
        <v>2</v>
      </c>
      <c r="B104" t="s">
        <v>312</v>
      </c>
      <c r="C104">
        <v>61</v>
      </c>
      <c r="D104">
        <v>10</v>
      </c>
      <c r="E104">
        <v>11</v>
      </c>
      <c r="F104">
        <v>40</v>
      </c>
      <c r="H104" t="str">
        <f aca="true" t="shared" si="4" ref="H104:H134">CONCATENATE("Grade 4 Girls ",B104)</f>
        <v>Grade 4 Girls Suzuki Charter A</v>
      </c>
      <c r="I104">
        <f>COUNTIF('Point Totals by Grade-Gender'!A:A,'Team Points Summary'!H104)</f>
        <v>1</v>
      </c>
    </row>
    <row r="105" spans="1:9" ht="12.75">
      <c r="A105">
        <v>3</v>
      </c>
      <c r="B105" t="s">
        <v>314</v>
      </c>
      <c r="C105">
        <v>70</v>
      </c>
      <c r="D105">
        <v>17</v>
      </c>
      <c r="E105">
        <v>24</v>
      </c>
      <c r="F105">
        <v>29</v>
      </c>
      <c r="H105" t="str">
        <f t="shared" si="4"/>
        <v>Grade 4 Girls Michael Strembitsky A</v>
      </c>
      <c r="I105">
        <f>COUNTIF('Point Totals by Grade-Gender'!A:A,'Team Points Summary'!H105)</f>
        <v>1</v>
      </c>
    </row>
    <row r="106" spans="1:9" ht="12.75">
      <c r="A106">
        <v>4</v>
      </c>
      <c r="B106" t="s">
        <v>325</v>
      </c>
      <c r="C106">
        <v>70</v>
      </c>
      <c r="D106">
        <v>7</v>
      </c>
      <c r="E106">
        <v>21</v>
      </c>
      <c r="F106">
        <v>42</v>
      </c>
      <c r="H106" t="str">
        <f t="shared" si="4"/>
        <v>Grade 4 Girls Earl Buxton A</v>
      </c>
      <c r="I106">
        <f>COUNTIF('Point Totals by Grade-Gender'!A:A,'Team Points Summary'!H106)</f>
        <v>1</v>
      </c>
    </row>
    <row r="107" spans="1:9" ht="12.75">
      <c r="A107">
        <v>5</v>
      </c>
      <c r="B107" t="s">
        <v>301</v>
      </c>
      <c r="C107">
        <v>88</v>
      </c>
      <c r="D107">
        <v>9</v>
      </c>
      <c r="E107">
        <v>27</v>
      </c>
      <c r="F107">
        <v>52</v>
      </c>
      <c r="H107" t="str">
        <f t="shared" si="4"/>
        <v>Grade 4 Girls Edmonton Christian West A</v>
      </c>
      <c r="I107">
        <f>COUNTIF('Point Totals by Grade-Gender'!A:A,'Team Points Summary'!H107)</f>
        <v>1</v>
      </c>
    </row>
    <row r="108" spans="1:9" ht="12.75">
      <c r="A108">
        <v>6</v>
      </c>
      <c r="B108" t="s">
        <v>291</v>
      </c>
      <c r="C108">
        <v>91</v>
      </c>
      <c r="D108">
        <v>14</v>
      </c>
      <c r="E108">
        <v>23</v>
      </c>
      <c r="F108">
        <v>54</v>
      </c>
      <c r="H108" t="str">
        <f t="shared" si="4"/>
        <v>Grade 4 Girls Michael A. Kostek A</v>
      </c>
      <c r="I108">
        <f>COUNTIF('Point Totals by Grade-Gender'!A:A,'Team Points Summary'!H108)</f>
        <v>1</v>
      </c>
    </row>
    <row r="109" spans="1:9" ht="12.75">
      <c r="A109">
        <v>7</v>
      </c>
      <c r="B109" t="s">
        <v>298</v>
      </c>
      <c r="C109">
        <v>110</v>
      </c>
      <c r="D109">
        <v>4</v>
      </c>
      <c r="E109">
        <v>13</v>
      </c>
      <c r="F109">
        <v>93</v>
      </c>
      <c r="H109" t="str">
        <f t="shared" si="4"/>
        <v>Grade 4 Girls Rio Terrace A</v>
      </c>
      <c r="I109">
        <f>COUNTIF('Point Totals by Grade-Gender'!A:A,'Team Points Summary'!H109)</f>
        <v>1</v>
      </c>
    </row>
    <row r="110" spans="1:9" ht="12.75">
      <c r="A110">
        <v>8</v>
      </c>
      <c r="B110" t="s">
        <v>364</v>
      </c>
      <c r="C110">
        <v>110</v>
      </c>
      <c r="D110">
        <v>30</v>
      </c>
      <c r="E110">
        <v>31</v>
      </c>
      <c r="F110">
        <v>49</v>
      </c>
      <c r="H110" t="str">
        <f t="shared" si="4"/>
        <v>Grade 4 Girls Strathcona Christian Ac B</v>
      </c>
      <c r="I110">
        <f>COUNTIF('Point Totals by Grade-Gender'!A:A,'Team Points Summary'!H110)</f>
        <v>1</v>
      </c>
    </row>
    <row r="111" spans="1:9" ht="12.75">
      <c r="A111">
        <v>9</v>
      </c>
      <c r="B111" t="s">
        <v>349</v>
      </c>
      <c r="C111">
        <v>127</v>
      </c>
      <c r="D111">
        <v>34</v>
      </c>
      <c r="E111">
        <v>36</v>
      </c>
      <c r="F111">
        <v>57</v>
      </c>
      <c r="H111" t="str">
        <f t="shared" si="4"/>
        <v>Grade 4 Girls Michael Strembitsky B</v>
      </c>
      <c r="I111">
        <f>COUNTIF('Point Totals by Grade-Gender'!A:A,'Team Points Summary'!H111)</f>
        <v>1</v>
      </c>
    </row>
    <row r="112" spans="1:9" ht="12.75">
      <c r="A112">
        <v>10</v>
      </c>
      <c r="B112" t="s">
        <v>356</v>
      </c>
      <c r="C112">
        <v>128</v>
      </c>
      <c r="D112">
        <v>35</v>
      </c>
      <c r="E112">
        <v>46</v>
      </c>
      <c r="F112">
        <v>47</v>
      </c>
      <c r="H112" t="str">
        <f t="shared" si="4"/>
        <v>Grade 4 Girls Patricia Heights A</v>
      </c>
      <c r="I112">
        <f>COUNTIF('Point Totals by Grade-Gender'!A:A,'Team Points Summary'!H112)</f>
        <v>1</v>
      </c>
    </row>
    <row r="113" spans="1:9" ht="12.75">
      <c r="A113">
        <v>11</v>
      </c>
      <c r="B113" t="s">
        <v>361</v>
      </c>
      <c r="C113">
        <v>139</v>
      </c>
      <c r="D113">
        <v>12</v>
      </c>
      <c r="E113">
        <v>53</v>
      </c>
      <c r="F113">
        <v>74</v>
      </c>
      <c r="H113" t="str">
        <f t="shared" si="4"/>
        <v>Grade 4 Girls Win Ferguson A</v>
      </c>
      <c r="I113">
        <f>COUNTIF('Point Totals by Grade-Gender'!A:A,'Team Points Summary'!H113)</f>
        <v>1</v>
      </c>
    </row>
    <row r="114" spans="1:9" ht="12.75">
      <c r="A114">
        <v>12</v>
      </c>
      <c r="B114" t="s">
        <v>294</v>
      </c>
      <c r="C114">
        <v>153</v>
      </c>
      <c r="D114">
        <v>2</v>
      </c>
      <c r="E114">
        <v>72</v>
      </c>
      <c r="F114">
        <v>79</v>
      </c>
      <c r="H114" t="str">
        <f t="shared" si="4"/>
        <v>Grade 4 Girls Windsor Park A</v>
      </c>
      <c r="I114">
        <f>COUNTIF('Point Totals by Grade-Gender'!A:A,'Team Points Summary'!H114)</f>
        <v>1</v>
      </c>
    </row>
    <row r="115" spans="1:9" ht="12.75">
      <c r="A115">
        <v>13</v>
      </c>
      <c r="B115" t="s">
        <v>293</v>
      </c>
      <c r="C115">
        <v>156</v>
      </c>
      <c r="D115">
        <v>38</v>
      </c>
      <c r="E115">
        <v>56</v>
      </c>
      <c r="F115">
        <v>62</v>
      </c>
      <c r="H115" t="str">
        <f t="shared" si="4"/>
        <v>Grade 4 Girls Pine Street A</v>
      </c>
      <c r="I115">
        <f>COUNTIF('Point Totals by Grade-Gender'!A:A,'Team Points Summary'!H115)</f>
        <v>1</v>
      </c>
    </row>
    <row r="116" spans="1:9" ht="12.75">
      <c r="A116">
        <v>14</v>
      </c>
      <c r="B116" t="s">
        <v>302</v>
      </c>
      <c r="C116">
        <v>159</v>
      </c>
      <c r="D116">
        <v>39</v>
      </c>
      <c r="E116">
        <v>44</v>
      </c>
      <c r="F116">
        <v>76</v>
      </c>
      <c r="H116" t="str">
        <f t="shared" si="4"/>
        <v>Grade 4 Girls Brander Gardens A</v>
      </c>
      <c r="I116">
        <f>COUNTIF('Point Totals by Grade-Gender'!A:A,'Team Points Summary'!H116)</f>
        <v>1</v>
      </c>
    </row>
    <row r="117" spans="1:9" ht="12.75">
      <c r="A117">
        <v>15</v>
      </c>
      <c r="B117" t="s">
        <v>389</v>
      </c>
      <c r="C117">
        <v>173</v>
      </c>
      <c r="D117">
        <v>50</v>
      </c>
      <c r="E117">
        <v>59</v>
      </c>
      <c r="F117">
        <v>64</v>
      </c>
      <c r="H117" t="str">
        <f t="shared" si="4"/>
        <v>Grade 4 Girls Strathcona Christian Ac C</v>
      </c>
      <c r="I117">
        <f>COUNTIF('Point Totals by Grade-Gender'!A:A,'Team Points Summary'!H117)</f>
        <v>1</v>
      </c>
    </row>
    <row r="118" spans="1:9" ht="12.75">
      <c r="A118">
        <v>16</v>
      </c>
      <c r="B118" t="s">
        <v>304</v>
      </c>
      <c r="C118">
        <v>191</v>
      </c>
      <c r="D118">
        <v>8</v>
      </c>
      <c r="E118">
        <v>89</v>
      </c>
      <c r="F118">
        <v>94</v>
      </c>
      <c r="H118" t="str">
        <f t="shared" si="4"/>
        <v>Grade 4 Girls Holyrood A</v>
      </c>
      <c r="I118">
        <f>COUNTIF('Point Totals by Grade-Gender'!A:A,'Team Points Summary'!H118)</f>
        <v>1</v>
      </c>
    </row>
    <row r="119" spans="1:9" ht="12.75">
      <c r="A119">
        <v>17</v>
      </c>
      <c r="B119" t="s">
        <v>300</v>
      </c>
      <c r="C119">
        <v>200</v>
      </c>
      <c r="D119">
        <v>51</v>
      </c>
      <c r="E119">
        <v>61</v>
      </c>
      <c r="F119">
        <v>88</v>
      </c>
      <c r="H119" t="str">
        <f t="shared" si="4"/>
        <v>Grade 4 Girls Parkallen A</v>
      </c>
      <c r="I119">
        <f>COUNTIF('Point Totals by Grade-Gender'!A:A,'Team Points Summary'!H119)</f>
        <v>1</v>
      </c>
    </row>
    <row r="120" spans="1:9" ht="12.75">
      <c r="A120">
        <v>18</v>
      </c>
      <c r="B120" t="s">
        <v>347</v>
      </c>
      <c r="C120">
        <v>203</v>
      </c>
      <c r="D120">
        <v>60</v>
      </c>
      <c r="E120">
        <v>68</v>
      </c>
      <c r="F120">
        <v>75</v>
      </c>
      <c r="H120" t="str">
        <f t="shared" si="4"/>
        <v>Grade 4 Girls Earl Buxton B</v>
      </c>
      <c r="I120">
        <f>COUNTIF('Point Totals by Grade-Gender'!A:A,'Team Points Summary'!H120)</f>
        <v>1</v>
      </c>
    </row>
    <row r="121" spans="1:9" ht="12.75">
      <c r="A121">
        <v>19</v>
      </c>
      <c r="B121" t="s">
        <v>398</v>
      </c>
      <c r="C121">
        <v>234</v>
      </c>
      <c r="D121">
        <v>69</v>
      </c>
      <c r="E121">
        <v>80</v>
      </c>
      <c r="F121">
        <v>85</v>
      </c>
      <c r="H121" t="str">
        <f t="shared" si="4"/>
        <v>Grade 4 Girls Edmonton Christian West B</v>
      </c>
      <c r="I121">
        <f>COUNTIF('Point Totals by Grade-Gender'!A:A,'Team Points Summary'!H121)</f>
        <v>1</v>
      </c>
    </row>
    <row r="122" spans="1:9" ht="12.75">
      <c r="A122">
        <v>20</v>
      </c>
      <c r="B122" t="s">
        <v>391</v>
      </c>
      <c r="C122">
        <v>249</v>
      </c>
      <c r="D122">
        <v>66</v>
      </c>
      <c r="E122">
        <v>87</v>
      </c>
      <c r="F122">
        <v>96</v>
      </c>
      <c r="H122" t="str">
        <f t="shared" si="4"/>
        <v>Grade 4 Girls Strathcona Christian Ac D</v>
      </c>
      <c r="I122">
        <f>COUNTIF('Point Totals by Grade-Gender'!A:A,'Team Points Summary'!H122)</f>
        <v>1</v>
      </c>
    </row>
    <row r="123" spans="1:9" ht="12.75">
      <c r="A123">
        <v>21</v>
      </c>
      <c r="B123" t="s">
        <v>299</v>
      </c>
      <c r="C123">
        <v>251</v>
      </c>
      <c r="D123">
        <v>58</v>
      </c>
      <c r="E123">
        <v>84</v>
      </c>
      <c r="F123">
        <v>109</v>
      </c>
      <c r="H123" t="str">
        <f t="shared" si="4"/>
        <v>Grade 4 Girls McKernan A</v>
      </c>
      <c r="I123">
        <f>COUNTIF('Point Totals by Grade-Gender'!A:A,'Team Points Summary'!H123)</f>
        <v>1</v>
      </c>
    </row>
    <row r="124" spans="1:9" ht="12.75">
      <c r="A124">
        <v>22</v>
      </c>
      <c r="B124" t="s">
        <v>359</v>
      </c>
      <c r="C124">
        <v>253</v>
      </c>
      <c r="D124">
        <v>6</v>
      </c>
      <c r="E124">
        <v>120</v>
      </c>
      <c r="F124">
        <v>127</v>
      </c>
      <c r="H124" t="str">
        <f t="shared" si="4"/>
        <v>Grade 4 Girls George H. Luck A</v>
      </c>
      <c r="I124">
        <f>COUNTIF('Point Totals by Grade-Gender'!A:A,'Team Points Summary'!H124)</f>
        <v>1</v>
      </c>
    </row>
    <row r="125" spans="1:9" ht="12.75">
      <c r="A125">
        <v>23</v>
      </c>
      <c r="B125" t="s">
        <v>399</v>
      </c>
      <c r="C125">
        <v>259</v>
      </c>
      <c r="D125">
        <v>73</v>
      </c>
      <c r="E125">
        <v>91</v>
      </c>
      <c r="F125">
        <v>95</v>
      </c>
      <c r="H125" t="str">
        <f t="shared" si="4"/>
        <v>Grade 4 Girls Michael Strembitsky C</v>
      </c>
      <c r="I125">
        <f>COUNTIF('Point Totals by Grade-Gender'!A:A,'Team Points Summary'!H125)</f>
        <v>1</v>
      </c>
    </row>
    <row r="126" spans="1:9" ht="12.75">
      <c r="A126">
        <v>24</v>
      </c>
      <c r="B126" t="s">
        <v>324</v>
      </c>
      <c r="C126">
        <v>264</v>
      </c>
      <c r="D126">
        <v>63</v>
      </c>
      <c r="E126">
        <v>82</v>
      </c>
      <c r="F126">
        <v>119</v>
      </c>
      <c r="H126" t="str">
        <f t="shared" si="4"/>
        <v>Grade 4 Girls Pine Street B</v>
      </c>
      <c r="I126">
        <f>COUNTIF('Point Totals by Grade-Gender'!A:A,'Team Points Summary'!H126)</f>
        <v>1</v>
      </c>
    </row>
    <row r="127" spans="1:9" ht="12.75">
      <c r="A127">
        <v>25</v>
      </c>
      <c r="B127" t="s">
        <v>308</v>
      </c>
      <c r="C127">
        <v>264</v>
      </c>
      <c r="D127">
        <v>22</v>
      </c>
      <c r="E127">
        <v>97</v>
      </c>
      <c r="F127">
        <v>145</v>
      </c>
      <c r="H127" t="str">
        <f t="shared" si="4"/>
        <v>Grade 4 Girls Crawford Plains A</v>
      </c>
      <c r="I127">
        <f>COUNTIF('Point Totals by Grade-Gender'!A:A,'Team Points Summary'!H127)</f>
        <v>1</v>
      </c>
    </row>
    <row r="128" spans="1:9" ht="12.75">
      <c r="A128">
        <v>26</v>
      </c>
      <c r="B128" t="s">
        <v>357</v>
      </c>
      <c r="C128">
        <v>284</v>
      </c>
      <c r="D128">
        <v>33</v>
      </c>
      <c r="E128">
        <v>125</v>
      </c>
      <c r="F128">
        <v>126</v>
      </c>
      <c r="H128" t="str">
        <f t="shared" si="4"/>
        <v>Grade 4 Girls Wes Hosford A</v>
      </c>
      <c r="I128">
        <f>COUNTIF('Point Totals by Grade-Gender'!A:A,'Team Points Summary'!H128)</f>
        <v>1</v>
      </c>
    </row>
    <row r="129" spans="1:9" ht="12.75">
      <c r="A129">
        <v>27</v>
      </c>
      <c r="B129" t="s">
        <v>371</v>
      </c>
      <c r="C129">
        <v>291</v>
      </c>
      <c r="D129">
        <v>86</v>
      </c>
      <c r="E129">
        <v>101</v>
      </c>
      <c r="F129">
        <v>104</v>
      </c>
      <c r="H129" t="str">
        <f t="shared" si="4"/>
        <v>Grade 4 Girls Earl Buxton C</v>
      </c>
      <c r="I129">
        <f>COUNTIF('Point Totals by Grade-Gender'!A:A,'Team Points Summary'!H129)</f>
        <v>1</v>
      </c>
    </row>
    <row r="130" spans="1:9" ht="12.75">
      <c r="A130">
        <v>28</v>
      </c>
      <c r="B130" t="s">
        <v>292</v>
      </c>
      <c r="C130">
        <v>302</v>
      </c>
      <c r="D130">
        <v>65</v>
      </c>
      <c r="E130">
        <v>115</v>
      </c>
      <c r="F130">
        <v>122</v>
      </c>
      <c r="H130" t="str">
        <f t="shared" si="4"/>
        <v>Grade 4 Girls George P. Nicholson A</v>
      </c>
      <c r="I130">
        <f>COUNTIF('Point Totals by Grade-Gender'!A:A,'Team Points Summary'!H130)</f>
        <v>1</v>
      </c>
    </row>
    <row r="131" spans="1:9" ht="12.75">
      <c r="A131">
        <v>29</v>
      </c>
      <c r="B131" t="s">
        <v>307</v>
      </c>
      <c r="C131">
        <v>321</v>
      </c>
      <c r="D131">
        <v>99</v>
      </c>
      <c r="E131">
        <v>106</v>
      </c>
      <c r="F131">
        <v>116</v>
      </c>
      <c r="H131" t="str">
        <f t="shared" si="4"/>
        <v>Grade 4 Girls Michael A. Kostek B</v>
      </c>
      <c r="I131">
        <f>COUNTIF('Point Totals by Grade-Gender'!A:A,'Team Points Summary'!H131)</f>
        <v>1</v>
      </c>
    </row>
    <row r="132" spans="1:9" ht="12.75">
      <c r="A132">
        <v>30</v>
      </c>
      <c r="B132" t="s">
        <v>393</v>
      </c>
      <c r="C132">
        <v>349</v>
      </c>
      <c r="D132">
        <v>108</v>
      </c>
      <c r="E132">
        <v>118</v>
      </c>
      <c r="F132">
        <v>123</v>
      </c>
      <c r="H132" t="str">
        <f t="shared" si="4"/>
        <v>Grade 4 Girls Strathcona Christian Ac E</v>
      </c>
      <c r="I132">
        <f>COUNTIF('Point Totals by Grade-Gender'!A:A,'Team Points Summary'!H132)</f>
        <v>1</v>
      </c>
    </row>
    <row r="133" spans="1:9" ht="12.75">
      <c r="A133">
        <v>31</v>
      </c>
      <c r="B133" t="s">
        <v>316</v>
      </c>
      <c r="C133">
        <v>388</v>
      </c>
      <c r="D133">
        <v>111</v>
      </c>
      <c r="E133">
        <v>137</v>
      </c>
      <c r="F133">
        <v>140</v>
      </c>
      <c r="H133" t="str">
        <f t="shared" si="4"/>
        <v>Grade 4 Girls Holyrood B</v>
      </c>
      <c r="I133">
        <f>COUNTIF('Point Totals by Grade-Gender'!A:A,'Team Points Summary'!H133)</f>
        <v>1</v>
      </c>
    </row>
    <row r="134" spans="1:9" ht="12.75">
      <c r="A134">
        <v>32</v>
      </c>
      <c r="B134" t="s">
        <v>309</v>
      </c>
      <c r="C134">
        <v>393</v>
      </c>
      <c r="D134">
        <v>121</v>
      </c>
      <c r="E134">
        <v>130</v>
      </c>
      <c r="F134">
        <v>142</v>
      </c>
      <c r="H134" t="str">
        <f t="shared" si="4"/>
        <v>Grade 4 Girls Malmo A</v>
      </c>
      <c r="I134">
        <f>COUNTIF('Point Totals by Grade-Gender'!A:A,'Team Points Summary'!H134)</f>
        <v>1</v>
      </c>
    </row>
    <row r="135" spans="3:9" ht="12.75">
      <c r="C135">
        <f>SUM(C103:C134)</f>
        <v>6387</v>
      </c>
      <c r="H135" s="1" t="s">
        <v>122</v>
      </c>
      <c r="I135">
        <f>COUNTIF('Point Totals by Grade-Gender'!A:A,'Team Points Summary'!H135)</f>
        <v>1</v>
      </c>
    </row>
    <row r="136" ht="12.75">
      <c r="H136" s="1"/>
    </row>
    <row r="137" ht="12.75">
      <c r="A137" s="1" t="s">
        <v>268</v>
      </c>
    </row>
    <row r="138" spans="1:9" ht="12.75">
      <c r="A138">
        <v>1</v>
      </c>
      <c r="B138" t="s">
        <v>298</v>
      </c>
      <c r="C138">
        <v>19</v>
      </c>
      <c r="D138">
        <v>5</v>
      </c>
      <c r="E138">
        <v>6</v>
      </c>
      <c r="F138">
        <v>8</v>
      </c>
      <c r="H138" t="str">
        <f>CONCATENATE("Grade 4 Boys ",B138)</f>
        <v>Grade 4 Boys Rio Terrace A</v>
      </c>
      <c r="I138">
        <f>COUNTIF('Point Totals by Grade-Gender'!A:A,'Team Points Summary'!H138)</f>
        <v>1</v>
      </c>
    </row>
    <row r="139" spans="1:9" ht="12.75">
      <c r="A139">
        <v>2</v>
      </c>
      <c r="B139" t="s">
        <v>294</v>
      </c>
      <c r="C139">
        <v>35</v>
      </c>
      <c r="D139">
        <v>2</v>
      </c>
      <c r="E139">
        <v>12</v>
      </c>
      <c r="F139">
        <v>21</v>
      </c>
      <c r="H139" t="str">
        <f aca="true" t="shared" si="5" ref="H139:H178">CONCATENATE("Grade 4 Boys ",B139)</f>
        <v>Grade 4 Boys Windsor Park A</v>
      </c>
      <c r="I139">
        <f>COUNTIF('Point Totals by Grade-Gender'!A:A,'Team Points Summary'!H139)</f>
        <v>1</v>
      </c>
    </row>
    <row r="140" spans="1:9" ht="12.75">
      <c r="A140">
        <v>3</v>
      </c>
      <c r="B140" t="s">
        <v>357</v>
      </c>
      <c r="C140">
        <v>73</v>
      </c>
      <c r="D140">
        <v>16</v>
      </c>
      <c r="E140">
        <v>18</v>
      </c>
      <c r="F140">
        <v>39</v>
      </c>
      <c r="H140" t="str">
        <f t="shared" si="5"/>
        <v>Grade 4 Boys Wes Hosford A</v>
      </c>
      <c r="I140">
        <f>COUNTIF('Point Totals by Grade-Gender'!A:A,'Team Points Summary'!H140)</f>
        <v>1</v>
      </c>
    </row>
    <row r="141" spans="1:9" ht="12.75">
      <c r="A141">
        <v>4</v>
      </c>
      <c r="B141" t="s">
        <v>314</v>
      </c>
      <c r="C141">
        <v>85</v>
      </c>
      <c r="D141">
        <v>19</v>
      </c>
      <c r="E141">
        <v>28</v>
      </c>
      <c r="F141">
        <v>38</v>
      </c>
      <c r="H141" t="str">
        <f t="shared" si="5"/>
        <v>Grade 4 Boys Michael Strembitsky A</v>
      </c>
      <c r="I141">
        <f>COUNTIF('Point Totals by Grade-Gender'!A:A,'Team Points Summary'!H141)</f>
        <v>1</v>
      </c>
    </row>
    <row r="142" spans="1:9" ht="12.75">
      <c r="A142">
        <v>5</v>
      </c>
      <c r="B142" t="s">
        <v>313</v>
      </c>
      <c r="C142">
        <v>88</v>
      </c>
      <c r="D142">
        <v>10</v>
      </c>
      <c r="E142">
        <v>31</v>
      </c>
      <c r="F142">
        <v>47</v>
      </c>
      <c r="H142" t="str">
        <f t="shared" si="5"/>
        <v>Grade 4 Boys Rio Terrace B</v>
      </c>
      <c r="I142">
        <f>COUNTIF('Point Totals by Grade-Gender'!A:A,'Team Points Summary'!H142)</f>
        <v>1</v>
      </c>
    </row>
    <row r="143" spans="1:9" ht="12.75">
      <c r="A143">
        <v>6</v>
      </c>
      <c r="B143" t="s">
        <v>359</v>
      </c>
      <c r="C143">
        <v>93</v>
      </c>
      <c r="D143">
        <v>7</v>
      </c>
      <c r="E143">
        <v>37</v>
      </c>
      <c r="F143">
        <v>49</v>
      </c>
      <c r="H143" t="str">
        <f t="shared" si="5"/>
        <v>Grade 4 Boys George H. Luck A</v>
      </c>
      <c r="I143">
        <f>COUNTIF('Point Totals by Grade-Gender'!A:A,'Team Points Summary'!H143)</f>
        <v>1</v>
      </c>
    </row>
    <row r="144" spans="1:9" ht="12.75">
      <c r="A144">
        <v>7</v>
      </c>
      <c r="B144" t="s">
        <v>356</v>
      </c>
      <c r="C144">
        <v>97</v>
      </c>
      <c r="D144">
        <v>17</v>
      </c>
      <c r="E144">
        <v>34</v>
      </c>
      <c r="F144">
        <v>46</v>
      </c>
      <c r="H144" t="str">
        <f t="shared" si="5"/>
        <v>Grade 4 Boys Patricia Heights A</v>
      </c>
      <c r="I144">
        <f>COUNTIF('Point Totals by Grade-Gender'!A:A,'Team Points Summary'!H144)</f>
        <v>1</v>
      </c>
    </row>
    <row r="145" spans="1:9" ht="12.75">
      <c r="A145">
        <v>8</v>
      </c>
      <c r="B145" t="s">
        <v>360</v>
      </c>
      <c r="C145">
        <v>99</v>
      </c>
      <c r="D145">
        <v>15</v>
      </c>
      <c r="E145">
        <v>36</v>
      </c>
      <c r="F145">
        <v>48</v>
      </c>
      <c r="H145" t="str">
        <f t="shared" si="5"/>
        <v>Grade 4 Boys Centennial A</v>
      </c>
      <c r="I145">
        <f>COUNTIF('Point Totals by Grade-Gender'!A:A,'Team Points Summary'!H145)</f>
        <v>1</v>
      </c>
    </row>
    <row r="146" spans="1:9" ht="12.75">
      <c r="A146">
        <v>9</v>
      </c>
      <c r="B146" t="s">
        <v>361</v>
      </c>
      <c r="C146">
        <v>114</v>
      </c>
      <c r="D146">
        <v>3</v>
      </c>
      <c r="E146">
        <v>55</v>
      </c>
      <c r="F146">
        <v>56</v>
      </c>
      <c r="H146" t="str">
        <f t="shared" si="5"/>
        <v>Grade 4 Boys Win Ferguson A</v>
      </c>
      <c r="I146">
        <f>COUNTIF('Point Totals by Grade-Gender'!A:A,'Team Points Summary'!H146)</f>
        <v>1</v>
      </c>
    </row>
    <row r="147" spans="1:9" ht="12.75">
      <c r="A147">
        <v>10</v>
      </c>
      <c r="B147" t="s">
        <v>325</v>
      </c>
      <c r="C147">
        <v>115</v>
      </c>
      <c r="D147">
        <v>4</v>
      </c>
      <c r="E147">
        <v>41</v>
      </c>
      <c r="F147">
        <v>70</v>
      </c>
      <c r="H147" t="str">
        <f t="shared" si="5"/>
        <v>Grade 4 Boys Earl Buxton A</v>
      </c>
      <c r="I147">
        <f>COUNTIF('Point Totals by Grade-Gender'!A:A,'Team Points Summary'!H147)</f>
        <v>1</v>
      </c>
    </row>
    <row r="148" spans="1:9" ht="12.75">
      <c r="A148">
        <v>11</v>
      </c>
      <c r="B148" t="s">
        <v>305</v>
      </c>
      <c r="C148">
        <v>119</v>
      </c>
      <c r="D148">
        <v>30</v>
      </c>
      <c r="E148">
        <v>44</v>
      </c>
      <c r="F148">
        <v>45</v>
      </c>
      <c r="H148" t="str">
        <f t="shared" si="5"/>
        <v>Grade 4 Boys Belgravia A</v>
      </c>
      <c r="I148">
        <f>COUNTIF('Point Totals by Grade-Gender'!A:A,'Team Points Summary'!H148)</f>
        <v>1</v>
      </c>
    </row>
    <row r="149" spans="1:9" ht="12.75">
      <c r="A149">
        <v>12</v>
      </c>
      <c r="B149" t="s">
        <v>318</v>
      </c>
      <c r="C149">
        <v>120</v>
      </c>
      <c r="D149">
        <v>26</v>
      </c>
      <c r="E149">
        <v>32</v>
      </c>
      <c r="F149">
        <v>62</v>
      </c>
      <c r="H149" t="str">
        <f t="shared" si="5"/>
        <v>Grade 4 Boys Strathcona Christian Ac A</v>
      </c>
      <c r="I149">
        <f>COUNTIF('Point Totals by Grade-Gender'!A:A,'Team Points Summary'!H149)</f>
        <v>1</v>
      </c>
    </row>
    <row r="150" spans="1:9" ht="12.75">
      <c r="A150">
        <v>13</v>
      </c>
      <c r="B150" t="s">
        <v>304</v>
      </c>
      <c r="C150">
        <v>129</v>
      </c>
      <c r="D150">
        <v>11</v>
      </c>
      <c r="E150">
        <v>25</v>
      </c>
      <c r="F150">
        <v>93</v>
      </c>
      <c r="H150" t="str">
        <f t="shared" si="5"/>
        <v>Grade 4 Boys Holyrood A</v>
      </c>
      <c r="I150">
        <f>COUNTIF('Point Totals by Grade-Gender'!A:A,'Team Points Summary'!H150)</f>
        <v>1</v>
      </c>
    </row>
    <row r="151" spans="1:9" ht="12.75">
      <c r="A151">
        <v>14</v>
      </c>
      <c r="B151" t="s">
        <v>292</v>
      </c>
      <c r="C151">
        <v>131</v>
      </c>
      <c r="D151">
        <v>9</v>
      </c>
      <c r="E151">
        <v>27</v>
      </c>
      <c r="F151">
        <v>95</v>
      </c>
      <c r="H151" t="str">
        <f t="shared" si="5"/>
        <v>Grade 4 Boys George P. Nicholson A</v>
      </c>
      <c r="I151">
        <f>COUNTIF('Point Totals by Grade-Gender'!A:A,'Team Points Summary'!H151)</f>
        <v>1</v>
      </c>
    </row>
    <row r="152" spans="1:9" ht="12.75">
      <c r="A152">
        <v>15</v>
      </c>
      <c r="B152" t="s">
        <v>303</v>
      </c>
      <c r="C152">
        <v>147</v>
      </c>
      <c r="D152">
        <v>22</v>
      </c>
      <c r="E152">
        <v>52</v>
      </c>
      <c r="F152">
        <v>73</v>
      </c>
      <c r="H152" t="str">
        <f t="shared" si="5"/>
        <v>Grade 4 Boys Windsor Park B</v>
      </c>
      <c r="I152">
        <f>COUNTIF('Point Totals by Grade-Gender'!A:A,'Team Points Summary'!H152)</f>
        <v>1</v>
      </c>
    </row>
    <row r="153" spans="1:9" ht="12.75">
      <c r="A153">
        <v>16</v>
      </c>
      <c r="B153" t="s">
        <v>299</v>
      </c>
      <c r="C153">
        <v>156</v>
      </c>
      <c r="D153">
        <v>29</v>
      </c>
      <c r="E153">
        <v>43</v>
      </c>
      <c r="F153">
        <v>84</v>
      </c>
      <c r="H153" t="str">
        <f t="shared" si="5"/>
        <v>Grade 4 Boys McKernan A</v>
      </c>
      <c r="I153">
        <f>COUNTIF('Point Totals by Grade-Gender'!A:A,'Team Points Summary'!H153)</f>
        <v>1</v>
      </c>
    </row>
    <row r="154" spans="1:9" ht="12.75">
      <c r="A154">
        <v>17</v>
      </c>
      <c r="B154" t="s">
        <v>300</v>
      </c>
      <c r="C154">
        <v>158</v>
      </c>
      <c r="D154">
        <v>35</v>
      </c>
      <c r="E154">
        <v>60</v>
      </c>
      <c r="F154">
        <v>63</v>
      </c>
      <c r="H154" t="str">
        <f t="shared" si="5"/>
        <v>Grade 4 Boys Parkallen A</v>
      </c>
      <c r="I154">
        <f>COUNTIF('Point Totals by Grade-Gender'!A:A,'Team Points Summary'!H154)</f>
        <v>1</v>
      </c>
    </row>
    <row r="155" spans="1:9" ht="12.75">
      <c r="A155">
        <v>18</v>
      </c>
      <c r="B155" t="s">
        <v>291</v>
      </c>
      <c r="C155">
        <v>163</v>
      </c>
      <c r="D155">
        <v>50</v>
      </c>
      <c r="E155">
        <v>54</v>
      </c>
      <c r="F155">
        <v>59</v>
      </c>
      <c r="H155" t="str">
        <f t="shared" si="5"/>
        <v>Grade 4 Boys Michael A. Kostek A</v>
      </c>
      <c r="I155">
        <f>COUNTIF('Point Totals by Grade-Gender'!A:A,'Team Points Summary'!H155)</f>
        <v>1</v>
      </c>
    </row>
    <row r="156" spans="1:9" ht="12.75">
      <c r="A156">
        <v>19</v>
      </c>
      <c r="B156" t="s">
        <v>293</v>
      </c>
      <c r="C156">
        <v>164</v>
      </c>
      <c r="D156">
        <v>14</v>
      </c>
      <c r="E156">
        <v>53</v>
      </c>
      <c r="F156">
        <v>97</v>
      </c>
      <c r="H156" t="str">
        <f t="shared" si="5"/>
        <v>Grade 4 Boys Pine Street A</v>
      </c>
      <c r="I156">
        <f>COUNTIF('Point Totals by Grade-Gender'!A:A,'Team Points Summary'!H156)</f>
        <v>1</v>
      </c>
    </row>
    <row r="157" spans="1:9" ht="12.75">
      <c r="A157">
        <v>20</v>
      </c>
      <c r="B157" t="s">
        <v>379</v>
      </c>
      <c r="C157">
        <v>165</v>
      </c>
      <c r="D157">
        <v>20</v>
      </c>
      <c r="E157">
        <v>67</v>
      </c>
      <c r="F157">
        <v>78</v>
      </c>
      <c r="H157" t="str">
        <f t="shared" si="5"/>
        <v>Grade 4 Boys Donnan A</v>
      </c>
      <c r="I157">
        <f>COUNTIF('Point Totals by Grade-Gender'!A:A,'Team Points Summary'!H157)</f>
        <v>1</v>
      </c>
    </row>
    <row r="158" spans="1:9" ht="12.75">
      <c r="A158">
        <v>21</v>
      </c>
      <c r="B158" t="s">
        <v>365</v>
      </c>
      <c r="C158">
        <v>191</v>
      </c>
      <c r="D158">
        <v>51</v>
      </c>
      <c r="E158">
        <v>65</v>
      </c>
      <c r="F158">
        <v>75</v>
      </c>
      <c r="H158" t="str">
        <f t="shared" si="5"/>
        <v>Grade 4 Boys George H. Luck B</v>
      </c>
      <c r="I158">
        <f>COUNTIF('Point Totals by Grade-Gender'!A:A,'Team Points Summary'!H158)</f>
        <v>1</v>
      </c>
    </row>
    <row r="159" spans="1:9" ht="12.75">
      <c r="A159">
        <v>22</v>
      </c>
      <c r="B159" t="s">
        <v>317</v>
      </c>
      <c r="C159">
        <v>214</v>
      </c>
      <c r="D159">
        <v>66</v>
      </c>
      <c r="E159">
        <v>72</v>
      </c>
      <c r="F159">
        <v>76</v>
      </c>
      <c r="H159" t="str">
        <f t="shared" si="5"/>
        <v>Grade 4 Boys Rio Terrace C</v>
      </c>
      <c r="I159">
        <f>COUNTIF('Point Totals by Grade-Gender'!A:A,'Team Points Summary'!H159)</f>
        <v>1</v>
      </c>
    </row>
    <row r="160" spans="1:9" ht="12.75">
      <c r="A160">
        <v>23</v>
      </c>
      <c r="B160" t="s">
        <v>405</v>
      </c>
      <c r="C160">
        <v>247</v>
      </c>
      <c r="D160">
        <v>61</v>
      </c>
      <c r="E160">
        <v>92</v>
      </c>
      <c r="F160">
        <v>94</v>
      </c>
      <c r="H160" t="str">
        <f t="shared" si="5"/>
        <v>Grade 4 Boys Westglen A</v>
      </c>
      <c r="I160">
        <f>COUNTIF('Point Totals by Grade-Gender'!A:A,'Team Points Summary'!H160)</f>
        <v>1</v>
      </c>
    </row>
    <row r="161" spans="1:9" ht="12.75">
      <c r="A161">
        <v>24</v>
      </c>
      <c r="B161" t="s">
        <v>369</v>
      </c>
      <c r="C161">
        <v>251</v>
      </c>
      <c r="D161">
        <v>82</v>
      </c>
      <c r="E161">
        <v>83</v>
      </c>
      <c r="F161">
        <v>86</v>
      </c>
      <c r="H161" t="str">
        <f t="shared" si="5"/>
        <v>Grade 4 Boys George H. Luck C</v>
      </c>
      <c r="I161">
        <f>COUNTIF('Point Totals by Grade-Gender'!A:A,'Team Points Summary'!H161)</f>
        <v>1</v>
      </c>
    </row>
    <row r="162" spans="1:9" ht="12.75">
      <c r="A162">
        <v>25</v>
      </c>
      <c r="B162" t="s">
        <v>323</v>
      </c>
      <c r="C162">
        <v>254</v>
      </c>
      <c r="D162">
        <v>40</v>
      </c>
      <c r="E162">
        <v>77</v>
      </c>
      <c r="F162">
        <v>137</v>
      </c>
      <c r="H162" t="str">
        <f t="shared" si="5"/>
        <v>Grade 4 Boys Meadowlark Christian A</v>
      </c>
      <c r="I162">
        <f>COUNTIF('Point Totals by Grade-Gender'!A:A,'Team Points Summary'!H162)</f>
        <v>1</v>
      </c>
    </row>
    <row r="163" spans="1:9" ht="12.75">
      <c r="A163">
        <v>26</v>
      </c>
      <c r="B163" t="s">
        <v>370</v>
      </c>
      <c r="C163">
        <v>271</v>
      </c>
      <c r="D163">
        <v>68</v>
      </c>
      <c r="E163">
        <v>99</v>
      </c>
      <c r="F163">
        <v>104</v>
      </c>
      <c r="H163" t="str">
        <f t="shared" si="5"/>
        <v>Grade 4 Boys Centennial B</v>
      </c>
      <c r="I163">
        <f>COUNTIF('Point Totals by Grade-Gender'!A:A,'Team Points Summary'!H163)</f>
        <v>1</v>
      </c>
    </row>
    <row r="164" spans="1:9" ht="12.75">
      <c r="A164">
        <v>27</v>
      </c>
      <c r="B164" t="s">
        <v>367</v>
      </c>
      <c r="C164">
        <v>278</v>
      </c>
      <c r="D164">
        <v>71</v>
      </c>
      <c r="E164">
        <v>74</v>
      </c>
      <c r="F164">
        <v>133</v>
      </c>
      <c r="H164" t="str">
        <f t="shared" si="5"/>
        <v>Grade 4 Boys Wes Hosford B</v>
      </c>
      <c r="I164">
        <f>COUNTIF('Point Totals by Grade-Gender'!A:A,'Team Points Summary'!H164)</f>
        <v>1</v>
      </c>
    </row>
    <row r="165" spans="1:9" ht="12.75">
      <c r="A165">
        <v>28</v>
      </c>
      <c r="B165" t="s">
        <v>347</v>
      </c>
      <c r="C165">
        <v>286</v>
      </c>
      <c r="D165">
        <v>87</v>
      </c>
      <c r="E165">
        <v>96</v>
      </c>
      <c r="F165">
        <v>103</v>
      </c>
      <c r="H165" t="str">
        <f t="shared" si="5"/>
        <v>Grade 4 Boys Earl Buxton B</v>
      </c>
      <c r="I165">
        <f>COUNTIF('Point Totals by Grade-Gender'!A:A,'Team Points Summary'!H165)</f>
        <v>1</v>
      </c>
    </row>
    <row r="166" spans="1:9" ht="12.75">
      <c r="A166">
        <v>29</v>
      </c>
      <c r="B166" t="s">
        <v>309</v>
      </c>
      <c r="C166">
        <v>293</v>
      </c>
      <c r="D166">
        <v>42</v>
      </c>
      <c r="E166">
        <v>113</v>
      </c>
      <c r="F166">
        <v>138</v>
      </c>
      <c r="H166" t="str">
        <f t="shared" si="5"/>
        <v>Grade 4 Boys Malmo A</v>
      </c>
      <c r="I166">
        <f>COUNTIF('Point Totals by Grade-Gender'!A:A,'Team Points Summary'!H166)</f>
        <v>1</v>
      </c>
    </row>
    <row r="167" spans="1:9" ht="12.75">
      <c r="A167">
        <v>30</v>
      </c>
      <c r="B167" t="s">
        <v>372</v>
      </c>
      <c r="C167">
        <v>296</v>
      </c>
      <c r="D167">
        <v>88</v>
      </c>
      <c r="E167">
        <v>98</v>
      </c>
      <c r="F167">
        <v>110</v>
      </c>
      <c r="H167" t="str">
        <f t="shared" si="5"/>
        <v>Grade 4 Boys George H. Luck D</v>
      </c>
      <c r="I167">
        <f>COUNTIF('Point Totals by Grade-Gender'!A:A,'Team Points Summary'!H167)</f>
        <v>1</v>
      </c>
    </row>
    <row r="168" spans="1:9" ht="12.75">
      <c r="A168">
        <v>31</v>
      </c>
      <c r="B168" t="s">
        <v>364</v>
      </c>
      <c r="C168">
        <v>322</v>
      </c>
      <c r="D168">
        <v>90</v>
      </c>
      <c r="E168">
        <v>107</v>
      </c>
      <c r="F168">
        <v>125</v>
      </c>
      <c r="H168" t="str">
        <f t="shared" si="5"/>
        <v>Grade 4 Boys Strathcona Christian Ac B</v>
      </c>
      <c r="I168">
        <f>COUNTIF('Point Totals by Grade-Gender'!A:A,'Team Points Summary'!H168)</f>
        <v>1</v>
      </c>
    </row>
    <row r="169" spans="1:9" ht="12.75">
      <c r="A169">
        <v>32</v>
      </c>
      <c r="B169" t="s">
        <v>315</v>
      </c>
      <c r="C169">
        <v>335</v>
      </c>
      <c r="D169">
        <v>89</v>
      </c>
      <c r="E169">
        <v>122</v>
      </c>
      <c r="F169">
        <v>124</v>
      </c>
      <c r="H169" t="str">
        <f t="shared" si="5"/>
        <v>Grade 4 Boys Uncas A</v>
      </c>
      <c r="I169">
        <f>COUNTIF('Point Totals by Grade-Gender'!A:A,'Team Points Summary'!H169)</f>
        <v>1</v>
      </c>
    </row>
    <row r="170" spans="1:9" ht="12.75">
      <c r="A170">
        <v>33</v>
      </c>
      <c r="B170" t="s">
        <v>295</v>
      </c>
      <c r="C170">
        <v>340</v>
      </c>
      <c r="D170">
        <v>80</v>
      </c>
      <c r="E170">
        <v>120</v>
      </c>
      <c r="F170">
        <v>140</v>
      </c>
      <c r="H170" t="str">
        <f t="shared" si="5"/>
        <v>Grade 4 Boys Greenview A</v>
      </c>
      <c r="I170">
        <f>COUNTIF('Point Totals by Grade-Gender'!A:A,'Team Points Summary'!H170)</f>
        <v>1</v>
      </c>
    </row>
    <row r="171" spans="1:9" ht="12.75">
      <c r="A171">
        <v>34</v>
      </c>
      <c r="B171" t="s">
        <v>408</v>
      </c>
      <c r="C171">
        <v>375</v>
      </c>
      <c r="D171">
        <v>114</v>
      </c>
      <c r="E171">
        <v>115</v>
      </c>
      <c r="F171">
        <v>146</v>
      </c>
      <c r="H171" t="str">
        <f t="shared" si="5"/>
        <v>Grade 4 Boys Centennial C</v>
      </c>
      <c r="I171">
        <f>COUNTIF('Point Totals by Grade-Gender'!A:A,'Team Points Summary'!H171)</f>
        <v>1</v>
      </c>
    </row>
    <row r="172" spans="1:9" ht="12.75">
      <c r="A172">
        <v>35</v>
      </c>
      <c r="B172" t="s">
        <v>310</v>
      </c>
      <c r="C172">
        <v>377</v>
      </c>
      <c r="D172">
        <v>118</v>
      </c>
      <c r="E172">
        <v>127</v>
      </c>
      <c r="F172">
        <v>132</v>
      </c>
      <c r="H172" t="str">
        <f t="shared" si="5"/>
        <v>Grade 4 Boys George P. Nicholson B</v>
      </c>
      <c r="I172">
        <f>COUNTIF('Point Totals by Grade-Gender'!A:A,'Team Points Summary'!H172)</f>
        <v>1</v>
      </c>
    </row>
    <row r="173" spans="1:9" ht="12.75">
      <c r="A173">
        <v>36</v>
      </c>
      <c r="B173" t="s">
        <v>371</v>
      </c>
      <c r="C173">
        <v>378</v>
      </c>
      <c r="D173">
        <v>111</v>
      </c>
      <c r="E173">
        <v>128</v>
      </c>
      <c r="F173">
        <v>139</v>
      </c>
      <c r="H173" t="str">
        <f t="shared" si="5"/>
        <v>Grade 4 Boys Earl Buxton C</v>
      </c>
      <c r="I173">
        <f>COUNTIF('Point Totals by Grade-Gender'!A:A,'Team Points Summary'!H173)</f>
        <v>1</v>
      </c>
    </row>
    <row r="174" spans="1:9" ht="12.75">
      <c r="A174">
        <v>37</v>
      </c>
      <c r="B174" t="s">
        <v>409</v>
      </c>
      <c r="C174">
        <v>381</v>
      </c>
      <c r="D174">
        <v>121</v>
      </c>
      <c r="E174">
        <v>129</v>
      </c>
      <c r="F174">
        <v>131</v>
      </c>
      <c r="H174" t="str">
        <f t="shared" si="5"/>
        <v>Grade 4 Boys George H. Luck E</v>
      </c>
      <c r="I174">
        <f>COUNTIF('Point Totals by Grade-Gender'!A:A,'Team Points Summary'!H174)</f>
        <v>1</v>
      </c>
    </row>
    <row r="175" spans="1:9" ht="12.75">
      <c r="A175">
        <v>38</v>
      </c>
      <c r="B175" t="s">
        <v>307</v>
      </c>
      <c r="C175">
        <v>383</v>
      </c>
      <c r="D175">
        <v>108</v>
      </c>
      <c r="E175">
        <v>123</v>
      </c>
      <c r="F175">
        <v>152</v>
      </c>
      <c r="H175" t="str">
        <f t="shared" si="5"/>
        <v>Grade 4 Boys Michael A. Kostek B</v>
      </c>
      <c r="I175">
        <f>COUNTIF('Point Totals by Grade-Gender'!A:A,'Team Points Summary'!H175)</f>
        <v>1</v>
      </c>
    </row>
    <row r="176" spans="1:9" ht="12.75">
      <c r="A176">
        <v>39</v>
      </c>
      <c r="B176" t="s">
        <v>416</v>
      </c>
      <c r="C176">
        <v>404</v>
      </c>
      <c r="D176">
        <v>119</v>
      </c>
      <c r="E176">
        <v>135</v>
      </c>
      <c r="F176">
        <v>150</v>
      </c>
      <c r="H176" t="str">
        <f t="shared" si="5"/>
        <v>Grade 4 Boys Meadowlark A</v>
      </c>
      <c r="I176">
        <f>COUNTIF('Point Totals by Grade-Gender'!A:A,'Team Points Summary'!H176)</f>
        <v>1</v>
      </c>
    </row>
    <row r="177" spans="1:9" ht="12.75">
      <c r="A177">
        <v>40</v>
      </c>
      <c r="B177" t="s">
        <v>374</v>
      </c>
      <c r="C177">
        <v>441</v>
      </c>
      <c r="D177">
        <v>141</v>
      </c>
      <c r="E177">
        <v>142</v>
      </c>
      <c r="F177">
        <v>158</v>
      </c>
      <c r="H177" t="str">
        <f t="shared" si="5"/>
        <v>Grade 4 Boys Earl Buxton D</v>
      </c>
      <c r="I177">
        <f>COUNTIF('Point Totals by Grade-Gender'!A:A,'Team Points Summary'!H177)</f>
        <v>1</v>
      </c>
    </row>
    <row r="178" spans="1:9" ht="12.75">
      <c r="A178">
        <v>41</v>
      </c>
      <c r="B178" t="s">
        <v>337</v>
      </c>
      <c r="C178">
        <v>451</v>
      </c>
      <c r="D178">
        <v>148</v>
      </c>
      <c r="E178">
        <v>149</v>
      </c>
      <c r="F178">
        <v>154</v>
      </c>
      <c r="H178" t="str">
        <f t="shared" si="5"/>
        <v>Grade 4 Boys Greenview B</v>
      </c>
      <c r="I178">
        <f>COUNTIF('Point Totals by Grade-Gender'!A:A,'Team Points Summary'!H178)</f>
        <v>1</v>
      </c>
    </row>
    <row r="179" spans="3:9" ht="12.75">
      <c r="C179">
        <f>SUM(C138:C178)</f>
        <v>9038</v>
      </c>
      <c r="H179" s="1" t="s">
        <v>123</v>
      </c>
      <c r="I179">
        <f>COUNTIF('Point Totals by Grade-Gender'!A:A,'Team Points Summary'!H179)</f>
        <v>1</v>
      </c>
    </row>
    <row r="180" ht="12.75">
      <c r="H180" s="1"/>
    </row>
    <row r="181" ht="12.75">
      <c r="A181" s="1" t="s">
        <v>269</v>
      </c>
    </row>
    <row r="182" spans="1:9" ht="12.75">
      <c r="A182">
        <v>1</v>
      </c>
      <c r="B182" t="s">
        <v>294</v>
      </c>
      <c r="C182">
        <v>23</v>
      </c>
      <c r="D182">
        <v>1</v>
      </c>
      <c r="E182">
        <v>4</v>
      </c>
      <c r="F182">
        <v>18</v>
      </c>
      <c r="H182" t="str">
        <f>CONCATENATE("Grade 5 Girls ",B182)</f>
        <v>Grade 5 Girls Windsor Park A</v>
      </c>
      <c r="I182">
        <f>COUNTIF('Point Totals by Grade-Gender'!A:A,'Team Points Summary'!H182)</f>
        <v>1</v>
      </c>
    </row>
    <row r="183" spans="1:9" ht="12.75">
      <c r="A183">
        <v>2</v>
      </c>
      <c r="B183" t="s">
        <v>293</v>
      </c>
      <c r="C183">
        <v>56</v>
      </c>
      <c r="D183">
        <v>11</v>
      </c>
      <c r="E183">
        <v>17</v>
      </c>
      <c r="F183">
        <v>28</v>
      </c>
      <c r="H183" t="str">
        <f aca="true" t="shared" si="6" ref="H183:H207">CONCATENATE("Grade 5 Girls ",B183)</f>
        <v>Grade 5 Girls Pine Street A</v>
      </c>
      <c r="I183">
        <f>COUNTIF('Point Totals by Grade-Gender'!A:A,'Team Points Summary'!H183)</f>
        <v>1</v>
      </c>
    </row>
    <row r="184" spans="1:9" ht="12.75">
      <c r="A184">
        <v>3</v>
      </c>
      <c r="B184" t="s">
        <v>318</v>
      </c>
      <c r="C184">
        <v>58</v>
      </c>
      <c r="D184">
        <v>5</v>
      </c>
      <c r="E184">
        <v>10</v>
      </c>
      <c r="F184">
        <v>43</v>
      </c>
      <c r="H184" t="str">
        <f t="shared" si="6"/>
        <v>Grade 5 Girls Strathcona Christian Ac A</v>
      </c>
      <c r="I184">
        <f>COUNTIF('Point Totals by Grade-Gender'!A:A,'Team Points Summary'!H184)</f>
        <v>1</v>
      </c>
    </row>
    <row r="185" spans="1:9" ht="12.75">
      <c r="A185">
        <v>4</v>
      </c>
      <c r="B185" t="s">
        <v>357</v>
      </c>
      <c r="C185">
        <v>62</v>
      </c>
      <c r="D185">
        <v>9</v>
      </c>
      <c r="E185">
        <v>19</v>
      </c>
      <c r="F185">
        <v>34</v>
      </c>
      <c r="H185" t="str">
        <f t="shared" si="6"/>
        <v>Grade 5 Girls Wes Hosford A</v>
      </c>
      <c r="I185">
        <f>COUNTIF('Point Totals by Grade-Gender'!A:A,'Team Points Summary'!H185)</f>
        <v>1</v>
      </c>
    </row>
    <row r="186" spans="1:9" ht="12.75">
      <c r="A186">
        <v>5</v>
      </c>
      <c r="B186" t="s">
        <v>304</v>
      </c>
      <c r="C186">
        <v>73</v>
      </c>
      <c r="D186">
        <v>15</v>
      </c>
      <c r="E186">
        <v>23</v>
      </c>
      <c r="F186">
        <v>35</v>
      </c>
      <c r="H186" t="str">
        <f t="shared" si="6"/>
        <v>Grade 5 Girls Holyrood A</v>
      </c>
      <c r="I186">
        <f>COUNTIF('Point Totals by Grade-Gender'!A:A,'Team Points Summary'!H186)</f>
        <v>1</v>
      </c>
    </row>
    <row r="187" spans="1:9" ht="12.75">
      <c r="A187">
        <v>6</v>
      </c>
      <c r="B187" t="s">
        <v>291</v>
      </c>
      <c r="C187">
        <v>95</v>
      </c>
      <c r="D187">
        <v>8</v>
      </c>
      <c r="E187">
        <v>37</v>
      </c>
      <c r="F187">
        <v>50</v>
      </c>
      <c r="H187" t="str">
        <f t="shared" si="6"/>
        <v>Grade 5 Girls Michael A. Kostek A</v>
      </c>
      <c r="I187">
        <f>COUNTIF('Point Totals by Grade-Gender'!A:A,'Team Points Summary'!H187)</f>
        <v>1</v>
      </c>
    </row>
    <row r="188" spans="1:9" ht="12.75">
      <c r="A188">
        <v>7</v>
      </c>
      <c r="B188" t="s">
        <v>331</v>
      </c>
      <c r="C188">
        <v>109</v>
      </c>
      <c r="D188">
        <v>7</v>
      </c>
      <c r="E188">
        <v>42</v>
      </c>
      <c r="F188">
        <v>60</v>
      </c>
      <c r="H188" t="str">
        <f t="shared" si="6"/>
        <v>Grade 5 Girls Crestwood A</v>
      </c>
      <c r="I188">
        <f>COUNTIF('Point Totals by Grade-Gender'!A:A,'Team Points Summary'!H188)</f>
        <v>1</v>
      </c>
    </row>
    <row r="189" spans="1:9" ht="12.75">
      <c r="A189">
        <v>8</v>
      </c>
      <c r="B189" t="s">
        <v>385</v>
      </c>
      <c r="C189">
        <v>111</v>
      </c>
      <c r="D189">
        <v>22</v>
      </c>
      <c r="E189">
        <v>25</v>
      </c>
      <c r="F189">
        <v>64</v>
      </c>
      <c r="H189" t="str">
        <f t="shared" si="6"/>
        <v>Grade 5 Girls Westbrook A</v>
      </c>
      <c r="I189">
        <f>COUNTIF('Point Totals by Grade-Gender'!A:A,'Team Points Summary'!H189)</f>
        <v>1</v>
      </c>
    </row>
    <row r="190" spans="1:9" ht="12.75">
      <c r="A190">
        <v>9</v>
      </c>
      <c r="B190" t="s">
        <v>325</v>
      </c>
      <c r="C190">
        <v>122</v>
      </c>
      <c r="D190">
        <v>24</v>
      </c>
      <c r="E190">
        <v>39</v>
      </c>
      <c r="F190">
        <v>59</v>
      </c>
      <c r="H190" t="str">
        <f t="shared" si="6"/>
        <v>Grade 5 Girls Earl Buxton A</v>
      </c>
      <c r="I190">
        <f>COUNTIF('Point Totals by Grade-Gender'!A:A,'Team Points Summary'!H190)</f>
        <v>1</v>
      </c>
    </row>
    <row r="191" spans="1:9" ht="12.75">
      <c r="A191">
        <v>10</v>
      </c>
      <c r="B191" t="s">
        <v>292</v>
      </c>
      <c r="C191">
        <v>129</v>
      </c>
      <c r="D191">
        <v>27</v>
      </c>
      <c r="E191">
        <v>29</v>
      </c>
      <c r="F191">
        <v>73</v>
      </c>
      <c r="H191" t="str">
        <f t="shared" si="6"/>
        <v>Grade 5 Girls George P. Nicholson A</v>
      </c>
      <c r="I191">
        <f>COUNTIF('Point Totals by Grade-Gender'!A:A,'Team Points Summary'!H191)</f>
        <v>1</v>
      </c>
    </row>
    <row r="192" spans="1:9" ht="12.75">
      <c r="A192">
        <v>11</v>
      </c>
      <c r="B192" t="s">
        <v>356</v>
      </c>
      <c r="C192">
        <v>135</v>
      </c>
      <c r="D192">
        <v>14</v>
      </c>
      <c r="E192">
        <v>41</v>
      </c>
      <c r="F192">
        <v>80</v>
      </c>
      <c r="H192" t="str">
        <f t="shared" si="6"/>
        <v>Grade 5 Girls Patricia Heights A</v>
      </c>
      <c r="I192">
        <f>COUNTIF('Point Totals by Grade-Gender'!A:A,'Team Points Summary'!H192)</f>
        <v>1</v>
      </c>
    </row>
    <row r="193" spans="1:9" ht="12.75">
      <c r="A193">
        <v>12</v>
      </c>
      <c r="B193" t="s">
        <v>360</v>
      </c>
      <c r="C193">
        <v>138</v>
      </c>
      <c r="D193">
        <v>6</v>
      </c>
      <c r="E193">
        <v>53</v>
      </c>
      <c r="F193">
        <v>79</v>
      </c>
      <c r="H193" t="str">
        <f t="shared" si="6"/>
        <v>Grade 5 Girls Centennial A</v>
      </c>
      <c r="I193">
        <f>COUNTIF('Point Totals by Grade-Gender'!A:A,'Team Points Summary'!H193)</f>
        <v>1</v>
      </c>
    </row>
    <row r="194" spans="1:9" ht="12.75">
      <c r="A194">
        <v>13</v>
      </c>
      <c r="B194" t="s">
        <v>298</v>
      </c>
      <c r="C194">
        <v>143</v>
      </c>
      <c r="D194">
        <v>31</v>
      </c>
      <c r="E194">
        <v>55</v>
      </c>
      <c r="F194">
        <v>57</v>
      </c>
      <c r="H194" t="str">
        <f t="shared" si="6"/>
        <v>Grade 5 Girls Rio Terrace A</v>
      </c>
      <c r="I194">
        <f>COUNTIF('Point Totals by Grade-Gender'!A:A,'Team Points Summary'!H194)</f>
        <v>1</v>
      </c>
    </row>
    <row r="195" spans="1:9" ht="12.75">
      <c r="A195">
        <v>14</v>
      </c>
      <c r="B195" t="s">
        <v>309</v>
      </c>
      <c r="C195">
        <v>145</v>
      </c>
      <c r="D195">
        <v>3</v>
      </c>
      <c r="E195">
        <v>32</v>
      </c>
      <c r="F195">
        <v>110</v>
      </c>
      <c r="H195" t="str">
        <f t="shared" si="6"/>
        <v>Grade 5 Girls Malmo A</v>
      </c>
      <c r="I195">
        <f>COUNTIF('Point Totals by Grade-Gender'!A:A,'Team Points Summary'!H195)</f>
        <v>1</v>
      </c>
    </row>
    <row r="196" spans="1:9" ht="12.75">
      <c r="A196">
        <v>15</v>
      </c>
      <c r="B196" t="s">
        <v>300</v>
      </c>
      <c r="C196">
        <v>157</v>
      </c>
      <c r="D196">
        <v>40</v>
      </c>
      <c r="E196">
        <v>56</v>
      </c>
      <c r="F196">
        <v>61</v>
      </c>
      <c r="H196" t="str">
        <f t="shared" si="6"/>
        <v>Grade 5 Girls Parkallen A</v>
      </c>
      <c r="I196">
        <f>COUNTIF('Point Totals by Grade-Gender'!A:A,'Team Points Summary'!H196)</f>
        <v>1</v>
      </c>
    </row>
    <row r="197" spans="1:9" ht="12.75">
      <c r="A197">
        <v>16</v>
      </c>
      <c r="B197" t="s">
        <v>324</v>
      </c>
      <c r="C197">
        <v>161</v>
      </c>
      <c r="D197">
        <v>44</v>
      </c>
      <c r="E197">
        <v>52</v>
      </c>
      <c r="F197">
        <v>65</v>
      </c>
      <c r="H197" t="str">
        <f t="shared" si="6"/>
        <v>Grade 5 Girls Pine Street B</v>
      </c>
      <c r="I197">
        <f>COUNTIF('Point Totals by Grade-Gender'!A:A,'Team Points Summary'!H197)</f>
        <v>1</v>
      </c>
    </row>
    <row r="198" spans="1:9" ht="12.75">
      <c r="A198">
        <v>17</v>
      </c>
      <c r="B198" t="s">
        <v>302</v>
      </c>
      <c r="C198">
        <v>186</v>
      </c>
      <c r="D198">
        <v>30</v>
      </c>
      <c r="E198">
        <v>62</v>
      </c>
      <c r="F198">
        <v>94</v>
      </c>
      <c r="H198" t="str">
        <f t="shared" si="6"/>
        <v>Grade 5 Girls Brander Gardens A</v>
      </c>
      <c r="I198">
        <f>COUNTIF('Point Totals by Grade-Gender'!A:A,'Team Points Summary'!H198)</f>
        <v>1</v>
      </c>
    </row>
    <row r="199" spans="1:9" ht="12.75">
      <c r="A199">
        <v>18</v>
      </c>
      <c r="B199" t="s">
        <v>413</v>
      </c>
      <c r="C199">
        <v>200</v>
      </c>
      <c r="D199">
        <v>36</v>
      </c>
      <c r="E199">
        <v>66</v>
      </c>
      <c r="F199">
        <v>98</v>
      </c>
      <c r="H199" t="str">
        <f t="shared" si="6"/>
        <v>Grade 5 Girls Rideau Park A</v>
      </c>
      <c r="I199">
        <f>COUNTIF('Point Totals by Grade-Gender'!A:A,'Team Points Summary'!H199)</f>
        <v>1</v>
      </c>
    </row>
    <row r="200" spans="1:9" ht="12.75">
      <c r="A200">
        <v>19</v>
      </c>
      <c r="B200" t="s">
        <v>342</v>
      </c>
      <c r="C200">
        <v>212</v>
      </c>
      <c r="D200">
        <v>69</v>
      </c>
      <c r="E200">
        <v>71</v>
      </c>
      <c r="F200">
        <v>72</v>
      </c>
      <c r="H200" t="str">
        <f t="shared" si="6"/>
        <v>Grade 5 Girls Pine Street C</v>
      </c>
      <c r="I200">
        <f>COUNTIF('Point Totals by Grade-Gender'!A:A,'Team Points Summary'!H200)</f>
        <v>1</v>
      </c>
    </row>
    <row r="201" spans="1:9" ht="12.75">
      <c r="A201">
        <v>20</v>
      </c>
      <c r="B201" t="s">
        <v>361</v>
      </c>
      <c r="C201">
        <v>220</v>
      </c>
      <c r="D201">
        <v>63</v>
      </c>
      <c r="E201">
        <v>74</v>
      </c>
      <c r="F201">
        <v>83</v>
      </c>
      <c r="H201" t="str">
        <f t="shared" si="6"/>
        <v>Grade 5 Girls Win Ferguson A</v>
      </c>
      <c r="I201">
        <f>COUNTIF('Point Totals by Grade-Gender'!A:A,'Team Points Summary'!H201)</f>
        <v>1</v>
      </c>
    </row>
    <row r="202" spans="1:9" ht="12.75">
      <c r="A202">
        <v>21</v>
      </c>
      <c r="B202" t="s">
        <v>316</v>
      </c>
      <c r="C202">
        <v>233</v>
      </c>
      <c r="D202">
        <v>75</v>
      </c>
      <c r="E202">
        <v>77</v>
      </c>
      <c r="F202">
        <v>81</v>
      </c>
      <c r="H202" t="str">
        <f t="shared" si="6"/>
        <v>Grade 5 Girls Holyrood B</v>
      </c>
      <c r="I202">
        <f>COUNTIF('Point Totals by Grade-Gender'!A:A,'Team Points Summary'!H202)</f>
        <v>1</v>
      </c>
    </row>
    <row r="203" spans="1:9" ht="12.75">
      <c r="A203">
        <v>22</v>
      </c>
      <c r="B203" t="s">
        <v>347</v>
      </c>
      <c r="C203">
        <v>261</v>
      </c>
      <c r="D203">
        <v>86</v>
      </c>
      <c r="E203">
        <v>87</v>
      </c>
      <c r="F203">
        <v>88</v>
      </c>
      <c r="H203" t="str">
        <f t="shared" si="6"/>
        <v>Grade 5 Girls Earl Buxton B</v>
      </c>
      <c r="I203">
        <f>COUNTIF('Point Totals by Grade-Gender'!A:A,'Team Points Summary'!H203)</f>
        <v>1</v>
      </c>
    </row>
    <row r="204" spans="1:9" ht="12.75">
      <c r="A204">
        <v>23</v>
      </c>
      <c r="B204" t="s">
        <v>295</v>
      </c>
      <c r="C204">
        <v>266</v>
      </c>
      <c r="D204">
        <v>58</v>
      </c>
      <c r="E204">
        <v>103</v>
      </c>
      <c r="F204">
        <v>105</v>
      </c>
      <c r="H204" t="str">
        <f t="shared" si="6"/>
        <v>Grade 5 Girls Greenview A</v>
      </c>
      <c r="I204">
        <f>COUNTIF('Point Totals by Grade-Gender'!A:A,'Team Points Summary'!H204)</f>
        <v>1</v>
      </c>
    </row>
    <row r="205" spans="1:9" ht="12.75">
      <c r="A205">
        <v>24</v>
      </c>
      <c r="B205" t="s">
        <v>414</v>
      </c>
      <c r="C205">
        <v>274</v>
      </c>
      <c r="D205">
        <v>76</v>
      </c>
      <c r="E205">
        <v>91</v>
      </c>
      <c r="F205">
        <v>107</v>
      </c>
      <c r="H205" t="str">
        <f t="shared" si="6"/>
        <v>Grade 5 Girls Pine Street D</v>
      </c>
      <c r="I205">
        <f>COUNTIF('Point Totals by Grade-Gender'!A:A,'Team Points Summary'!H205)</f>
        <v>1</v>
      </c>
    </row>
    <row r="206" spans="1:9" ht="12.75">
      <c r="A206">
        <v>25</v>
      </c>
      <c r="B206" t="s">
        <v>308</v>
      </c>
      <c r="C206">
        <v>296</v>
      </c>
      <c r="D206">
        <v>95</v>
      </c>
      <c r="E206">
        <v>100</v>
      </c>
      <c r="F206">
        <v>101</v>
      </c>
      <c r="H206" t="str">
        <f t="shared" si="6"/>
        <v>Grade 5 Girls Crawford Plains A</v>
      </c>
      <c r="I206">
        <f>COUNTIF('Point Totals by Grade-Gender'!A:A,'Team Points Summary'!H206)</f>
        <v>1</v>
      </c>
    </row>
    <row r="207" spans="1:9" ht="12.75">
      <c r="A207">
        <v>26</v>
      </c>
      <c r="B207" t="s">
        <v>368</v>
      </c>
      <c r="C207">
        <v>322</v>
      </c>
      <c r="D207">
        <v>92</v>
      </c>
      <c r="E207">
        <v>114</v>
      </c>
      <c r="F207">
        <v>116</v>
      </c>
      <c r="H207" t="str">
        <f t="shared" si="6"/>
        <v>Grade 5 Girls Win Ferguson B</v>
      </c>
      <c r="I207">
        <f>COUNTIF('Point Totals by Grade-Gender'!A:A,'Team Points Summary'!H207)</f>
        <v>1</v>
      </c>
    </row>
    <row r="208" spans="3:9" ht="12.75">
      <c r="C208">
        <f>SUM(C182:C207)</f>
        <v>4187</v>
      </c>
      <c r="H208" s="1" t="s">
        <v>124</v>
      </c>
      <c r="I208">
        <f>COUNTIF('Point Totals by Grade-Gender'!A:A,'Team Points Summary'!H208)</f>
        <v>1</v>
      </c>
    </row>
    <row r="209" ht="12.75">
      <c r="H209" s="1"/>
    </row>
    <row r="210" ht="12.75">
      <c r="A210" s="1" t="s">
        <v>270</v>
      </c>
    </row>
    <row r="211" spans="1:9" ht="12.75">
      <c r="A211">
        <v>1</v>
      </c>
      <c r="B211" t="s">
        <v>356</v>
      </c>
      <c r="C211">
        <v>46</v>
      </c>
      <c r="D211">
        <v>4</v>
      </c>
      <c r="E211">
        <v>16</v>
      </c>
      <c r="F211">
        <v>26</v>
      </c>
      <c r="H211" t="str">
        <f>CONCATENATE("Grade 5 Boys ",B211)</f>
        <v>Grade 5 Boys Patricia Heights A</v>
      </c>
      <c r="I211">
        <f>COUNTIF('Point Totals by Grade-Gender'!A:A,'Team Points Summary'!H211)</f>
        <v>1</v>
      </c>
    </row>
    <row r="212" spans="1:9" ht="12.75">
      <c r="A212">
        <v>2</v>
      </c>
      <c r="B212" t="s">
        <v>379</v>
      </c>
      <c r="C212">
        <v>51</v>
      </c>
      <c r="D212">
        <v>12</v>
      </c>
      <c r="E212">
        <v>14</v>
      </c>
      <c r="F212">
        <v>25</v>
      </c>
      <c r="H212" t="str">
        <f aca="true" t="shared" si="7" ref="H212:H253">CONCATENATE("Grade 5 Boys ",B212)</f>
        <v>Grade 5 Boys Donnan A</v>
      </c>
      <c r="I212">
        <f>COUNTIF('Point Totals by Grade-Gender'!A:A,'Team Points Summary'!H212)</f>
        <v>1</v>
      </c>
    </row>
    <row r="213" spans="1:9" ht="12.75">
      <c r="A213">
        <v>3</v>
      </c>
      <c r="B213" t="s">
        <v>291</v>
      </c>
      <c r="C213">
        <v>59</v>
      </c>
      <c r="D213">
        <v>5</v>
      </c>
      <c r="E213">
        <v>23</v>
      </c>
      <c r="F213">
        <v>31</v>
      </c>
      <c r="H213" t="str">
        <f t="shared" si="7"/>
        <v>Grade 5 Boys Michael A. Kostek A</v>
      </c>
      <c r="I213">
        <f>COUNTIF('Point Totals by Grade-Gender'!A:A,'Team Points Summary'!H213)</f>
        <v>1</v>
      </c>
    </row>
    <row r="214" spans="1:9" ht="12.75">
      <c r="A214">
        <v>4</v>
      </c>
      <c r="B214" t="s">
        <v>378</v>
      </c>
      <c r="C214">
        <v>64</v>
      </c>
      <c r="D214">
        <v>18</v>
      </c>
      <c r="E214">
        <v>22</v>
      </c>
      <c r="F214">
        <v>24</v>
      </c>
      <c r="H214" t="str">
        <f t="shared" si="7"/>
        <v>Grade 5 Boys Forest Heights A</v>
      </c>
      <c r="I214">
        <f>COUNTIF('Point Totals by Grade-Gender'!A:A,'Team Points Summary'!H214)</f>
        <v>1</v>
      </c>
    </row>
    <row r="215" spans="1:9" ht="12.75">
      <c r="A215">
        <v>5</v>
      </c>
      <c r="B215" t="s">
        <v>302</v>
      </c>
      <c r="C215">
        <v>67</v>
      </c>
      <c r="D215">
        <v>8</v>
      </c>
      <c r="E215">
        <v>17</v>
      </c>
      <c r="F215">
        <v>42</v>
      </c>
      <c r="H215" t="str">
        <f t="shared" si="7"/>
        <v>Grade 5 Boys Brander Gardens A</v>
      </c>
      <c r="I215">
        <f>COUNTIF('Point Totals by Grade-Gender'!A:A,'Team Points Summary'!H215)</f>
        <v>1</v>
      </c>
    </row>
    <row r="216" spans="1:9" ht="12.75">
      <c r="A216">
        <v>6</v>
      </c>
      <c r="B216" t="s">
        <v>318</v>
      </c>
      <c r="C216">
        <v>82</v>
      </c>
      <c r="D216">
        <v>9</v>
      </c>
      <c r="E216">
        <v>29</v>
      </c>
      <c r="F216">
        <v>44</v>
      </c>
      <c r="H216" t="str">
        <f t="shared" si="7"/>
        <v>Grade 5 Boys Strathcona Christian Ac A</v>
      </c>
      <c r="I216">
        <f>COUNTIF('Point Totals by Grade-Gender'!A:A,'Team Points Summary'!H216)</f>
        <v>1</v>
      </c>
    </row>
    <row r="217" spans="1:9" ht="12.75">
      <c r="A217">
        <v>7</v>
      </c>
      <c r="B217" t="s">
        <v>304</v>
      </c>
      <c r="C217">
        <v>92</v>
      </c>
      <c r="D217">
        <v>13</v>
      </c>
      <c r="E217">
        <v>33</v>
      </c>
      <c r="F217">
        <v>46</v>
      </c>
      <c r="H217" t="str">
        <f t="shared" si="7"/>
        <v>Grade 5 Boys Holyrood A</v>
      </c>
      <c r="I217">
        <f>COUNTIF('Point Totals by Grade-Gender'!A:A,'Team Points Summary'!H217)</f>
        <v>1</v>
      </c>
    </row>
    <row r="218" spans="1:9" ht="12.75">
      <c r="A218">
        <v>8</v>
      </c>
      <c r="B218" t="s">
        <v>325</v>
      </c>
      <c r="C218">
        <v>102</v>
      </c>
      <c r="D218">
        <v>6</v>
      </c>
      <c r="E218">
        <v>40</v>
      </c>
      <c r="F218">
        <v>56</v>
      </c>
      <c r="H218" t="str">
        <f t="shared" si="7"/>
        <v>Grade 5 Boys Earl Buxton A</v>
      </c>
      <c r="I218">
        <f>COUNTIF('Point Totals by Grade-Gender'!A:A,'Team Points Summary'!H218)</f>
        <v>1</v>
      </c>
    </row>
    <row r="219" spans="1:9" ht="12.75">
      <c r="A219">
        <v>9</v>
      </c>
      <c r="B219" t="s">
        <v>410</v>
      </c>
      <c r="C219">
        <v>116</v>
      </c>
      <c r="D219">
        <v>20</v>
      </c>
      <c r="E219">
        <v>35</v>
      </c>
      <c r="F219">
        <v>61</v>
      </c>
      <c r="H219" t="str">
        <f t="shared" si="7"/>
        <v>Grade 5 Boys Barrhead Elementary A</v>
      </c>
      <c r="I219">
        <f>COUNTIF('Point Totals by Grade-Gender'!A:A,'Team Points Summary'!H219)</f>
        <v>1</v>
      </c>
    </row>
    <row r="220" spans="1:9" ht="12.75">
      <c r="A220">
        <v>10</v>
      </c>
      <c r="B220" t="s">
        <v>292</v>
      </c>
      <c r="C220">
        <v>120</v>
      </c>
      <c r="D220">
        <v>2</v>
      </c>
      <c r="E220">
        <v>55</v>
      </c>
      <c r="F220">
        <v>63</v>
      </c>
      <c r="H220" t="str">
        <f t="shared" si="7"/>
        <v>Grade 5 Boys George P. Nicholson A</v>
      </c>
      <c r="I220">
        <f>COUNTIF('Point Totals by Grade-Gender'!A:A,'Team Points Summary'!H220)</f>
        <v>1</v>
      </c>
    </row>
    <row r="221" spans="1:9" ht="12.75">
      <c r="A221">
        <v>11</v>
      </c>
      <c r="B221" t="s">
        <v>413</v>
      </c>
      <c r="C221">
        <v>137</v>
      </c>
      <c r="D221">
        <v>3</v>
      </c>
      <c r="E221">
        <v>38</v>
      </c>
      <c r="F221">
        <v>96</v>
      </c>
      <c r="H221" t="str">
        <f t="shared" si="7"/>
        <v>Grade 5 Boys Rideau Park A</v>
      </c>
      <c r="I221">
        <f>COUNTIF('Point Totals by Grade-Gender'!A:A,'Team Points Summary'!H221)</f>
        <v>1</v>
      </c>
    </row>
    <row r="222" spans="1:9" ht="12.75">
      <c r="A222">
        <v>12</v>
      </c>
      <c r="B222" t="s">
        <v>308</v>
      </c>
      <c r="C222">
        <v>147</v>
      </c>
      <c r="D222">
        <v>10</v>
      </c>
      <c r="E222">
        <v>57</v>
      </c>
      <c r="F222">
        <v>80</v>
      </c>
      <c r="H222" t="str">
        <f t="shared" si="7"/>
        <v>Grade 5 Boys Crawford Plains A</v>
      </c>
      <c r="I222">
        <f>COUNTIF('Point Totals by Grade-Gender'!A:A,'Team Points Summary'!H222)</f>
        <v>1</v>
      </c>
    </row>
    <row r="223" spans="1:9" ht="12.75">
      <c r="A223">
        <v>13</v>
      </c>
      <c r="B223" t="s">
        <v>361</v>
      </c>
      <c r="C223">
        <v>153</v>
      </c>
      <c r="D223">
        <v>36</v>
      </c>
      <c r="E223">
        <v>41</v>
      </c>
      <c r="F223">
        <v>76</v>
      </c>
      <c r="H223" t="str">
        <f t="shared" si="7"/>
        <v>Grade 5 Boys Win Ferguson A</v>
      </c>
      <c r="I223">
        <f>COUNTIF('Point Totals by Grade-Gender'!A:A,'Team Points Summary'!H223)</f>
        <v>1</v>
      </c>
    </row>
    <row r="224" spans="1:9" ht="12.75">
      <c r="A224">
        <v>14</v>
      </c>
      <c r="B224" t="s">
        <v>316</v>
      </c>
      <c r="C224">
        <v>153</v>
      </c>
      <c r="D224">
        <v>47</v>
      </c>
      <c r="E224">
        <v>48</v>
      </c>
      <c r="F224">
        <v>58</v>
      </c>
      <c r="H224" t="str">
        <f t="shared" si="7"/>
        <v>Grade 5 Boys Holyrood B</v>
      </c>
      <c r="I224">
        <f>COUNTIF('Point Totals by Grade-Gender'!A:A,'Team Points Summary'!H224)</f>
        <v>1</v>
      </c>
    </row>
    <row r="225" spans="1:9" ht="12.75">
      <c r="A225">
        <v>15</v>
      </c>
      <c r="B225" t="s">
        <v>321</v>
      </c>
      <c r="C225">
        <v>176</v>
      </c>
      <c r="D225">
        <v>43</v>
      </c>
      <c r="E225">
        <v>51</v>
      </c>
      <c r="F225">
        <v>82</v>
      </c>
      <c r="H225" t="str">
        <f t="shared" si="7"/>
        <v>Grade 5 Boys Brander Gardens B</v>
      </c>
      <c r="I225">
        <f>COUNTIF('Point Totals by Grade-Gender'!A:A,'Team Points Summary'!H225)</f>
        <v>1</v>
      </c>
    </row>
    <row r="226" spans="1:9" ht="12.75">
      <c r="A226">
        <v>16</v>
      </c>
      <c r="B226" t="s">
        <v>298</v>
      </c>
      <c r="C226">
        <v>183</v>
      </c>
      <c r="D226">
        <v>21</v>
      </c>
      <c r="E226">
        <v>75</v>
      </c>
      <c r="F226">
        <v>87</v>
      </c>
      <c r="H226" t="str">
        <f t="shared" si="7"/>
        <v>Grade 5 Boys Rio Terrace A</v>
      </c>
      <c r="I226">
        <f>COUNTIF('Point Totals by Grade-Gender'!A:A,'Team Points Summary'!H226)</f>
        <v>1</v>
      </c>
    </row>
    <row r="227" spans="1:9" ht="12.75">
      <c r="A227">
        <v>17</v>
      </c>
      <c r="B227" t="s">
        <v>300</v>
      </c>
      <c r="C227">
        <v>187</v>
      </c>
      <c r="D227">
        <v>60</v>
      </c>
      <c r="E227">
        <v>62</v>
      </c>
      <c r="F227">
        <v>65</v>
      </c>
      <c r="H227" t="str">
        <f t="shared" si="7"/>
        <v>Grade 5 Boys Parkallen A</v>
      </c>
      <c r="I227">
        <f>COUNTIF('Point Totals by Grade-Gender'!A:A,'Team Points Summary'!H227)</f>
        <v>1</v>
      </c>
    </row>
    <row r="228" spans="1:9" ht="12.75">
      <c r="A228">
        <v>18</v>
      </c>
      <c r="B228" t="s">
        <v>405</v>
      </c>
      <c r="C228">
        <v>202</v>
      </c>
      <c r="D228">
        <v>34</v>
      </c>
      <c r="E228">
        <v>37</v>
      </c>
      <c r="F228">
        <v>131</v>
      </c>
      <c r="H228" t="str">
        <f t="shared" si="7"/>
        <v>Grade 5 Boys Westglen A</v>
      </c>
      <c r="I228">
        <f>COUNTIF('Point Totals by Grade-Gender'!A:A,'Team Points Summary'!H228)</f>
        <v>1</v>
      </c>
    </row>
    <row r="229" spans="1:9" ht="12.75">
      <c r="A229">
        <v>19</v>
      </c>
      <c r="B229" t="s">
        <v>320</v>
      </c>
      <c r="C229">
        <v>213</v>
      </c>
      <c r="D229">
        <v>68</v>
      </c>
      <c r="E229">
        <v>72</v>
      </c>
      <c r="F229">
        <v>73</v>
      </c>
      <c r="H229" t="str">
        <f t="shared" si="7"/>
        <v>Grade 5 Boys Parkallen B</v>
      </c>
      <c r="I229">
        <f>COUNTIF('Point Totals by Grade-Gender'!A:A,'Team Points Summary'!H229)</f>
        <v>1</v>
      </c>
    </row>
    <row r="230" spans="1:9" ht="12.75">
      <c r="A230">
        <v>20</v>
      </c>
      <c r="B230" t="s">
        <v>293</v>
      </c>
      <c r="C230">
        <v>219</v>
      </c>
      <c r="D230">
        <v>15</v>
      </c>
      <c r="E230">
        <v>71</v>
      </c>
      <c r="F230">
        <v>133</v>
      </c>
      <c r="H230" t="str">
        <f t="shared" si="7"/>
        <v>Grade 5 Boys Pine Street A</v>
      </c>
      <c r="I230">
        <f>COUNTIF('Point Totals by Grade-Gender'!A:A,'Team Points Summary'!H230)</f>
        <v>1</v>
      </c>
    </row>
    <row r="231" spans="1:9" ht="12.75">
      <c r="A231">
        <v>21</v>
      </c>
      <c r="B231" t="s">
        <v>299</v>
      </c>
      <c r="C231">
        <v>223</v>
      </c>
      <c r="D231">
        <v>54</v>
      </c>
      <c r="E231">
        <v>81</v>
      </c>
      <c r="F231">
        <v>88</v>
      </c>
      <c r="H231" t="str">
        <f t="shared" si="7"/>
        <v>Grade 5 Boys McKernan A</v>
      </c>
      <c r="I231">
        <f>COUNTIF('Point Totals by Grade-Gender'!A:A,'Team Points Summary'!H231)</f>
        <v>1</v>
      </c>
    </row>
    <row r="232" spans="1:9" ht="12.75">
      <c r="A232">
        <v>22</v>
      </c>
      <c r="B232" t="s">
        <v>360</v>
      </c>
      <c r="C232">
        <v>225</v>
      </c>
      <c r="D232">
        <v>50</v>
      </c>
      <c r="E232">
        <v>53</v>
      </c>
      <c r="F232">
        <v>122</v>
      </c>
      <c r="H232" t="str">
        <f t="shared" si="7"/>
        <v>Grade 5 Boys Centennial A</v>
      </c>
      <c r="I232">
        <f>COUNTIF('Point Totals by Grade-Gender'!A:A,'Team Points Summary'!H232)</f>
        <v>1</v>
      </c>
    </row>
    <row r="233" spans="1:9" ht="12.75">
      <c r="A233">
        <v>23</v>
      </c>
      <c r="B233" t="s">
        <v>314</v>
      </c>
      <c r="C233">
        <v>225</v>
      </c>
      <c r="D233">
        <v>27</v>
      </c>
      <c r="E233">
        <v>70</v>
      </c>
      <c r="F233">
        <v>128</v>
      </c>
      <c r="H233" t="str">
        <f t="shared" si="7"/>
        <v>Grade 5 Boys Michael Strembitsky A</v>
      </c>
      <c r="I233">
        <f>COUNTIF('Point Totals by Grade-Gender'!A:A,'Team Points Summary'!H233)</f>
        <v>1</v>
      </c>
    </row>
    <row r="234" spans="1:9" ht="12.75">
      <c r="A234">
        <v>24</v>
      </c>
      <c r="B234" t="s">
        <v>328</v>
      </c>
      <c r="C234">
        <v>234</v>
      </c>
      <c r="D234">
        <v>64</v>
      </c>
      <c r="E234">
        <v>67</v>
      </c>
      <c r="F234">
        <v>103</v>
      </c>
      <c r="H234" t="str">
        <f aca="true" t="shared" si="8" ref="H234:H245">CONCATENATE("Grade 5 Boys ",B234)</f>
        <v>Grade 5 Boys Holyrood C</v>
      </c>
      <c r="I234">
        <f>COUNTIF('Point Totals by Grade-Gender'!A:A,'Team Points Summary'!H234)</f>
        <v>1</v>
      </c>
    </row>
    <row r="235" spans="1:9" ht="12.75">
      <c r="A235">
        <v>25</v>
      </c>
      <c r="B235" t="s">
        <v>364</v>
      </c>
      <c r="C235">
        <v>243</v>
      </c>
      <c r="D235">
        <v>52</v>
      </c>
      <c r="E235">
        <v>91</v>
      </c>
      <c r="F235">
        <v>100</v>
      </c>
      <c r="H235" t="str">
        <f t="shared" si="8"/>
        <v>Grade 5 Boys Strathcona Christian Ac B</v>
      </c>
      <c r="I235">
        <f>COUNTIF('Point Totals by Grade-Gender'!A:A,'Team Points Summary'!H235)</f>
        <v>1</v>
      </c>
    </row>
    <row r="236" spans="1:9" ht="12.75">
      <c r="A236">
        <v>26</v>
      </c>
      <c r="B236" t="s">
        <v>323</v>
      </c>
      <c r="C236">
        <v>282</v>
      </c>
      <c r="D236">
        <v>85</v>
      </c>
      <c r="E236">
        <v>90</v>
      </c>
      <c r="F236">
        <v>107</v>
      </c>
      <c r="H236" t="str">
        <f t="shared" si="8"/>
        <v>Grade 5 Boys Meadowlark Christian A</v>
      </c>
      <c r="I236">
        <f>COUNTIF('Point Totals by Grade-Gender'!A:A,'Team Points Summary'!H236)</f>
        <v>1</v>
      </c>
    </row>
    <row r="237" spans="1:9" ht="12.75">
      <c r="A237">
        <v>27</v>
      </c>
      <c r="B237" t="s">
        <v>294</v>
      </c>
      <c r="C237">
        <v>291</v>
      </c>
      <c r="D237">
        <v>78</v>
      </c>
      <c r="E237">
        <v>79</v>
      </c>
      <c r="F237">
        <v>134</v>
      </c>
      <c r="H237" t="str">
        <f t="shared" si="8"/>
        <v>Grade 5 Boys Windsor Park A</v>
      </c>
      <c r="I237">
        <f>COUNTIF('Point Totals by Grade-Gender'!A:A,'Team Points Summary'!H237)</f>
        <v>1</v>
      </c>
    </row>
    <row r="238" spans="1:9" ht="12.75">
      <c r="A238">
        <v>28</v>
      </c>
      <c r="B238" t="s">
        <v>307</v>
      </c>
      <c r="C238">
        <v>293</v>
      </c>
      <c r="D238">
        <v>45</v>
      </c>
      <c r="E238">
        <v>89</v>
      </c>
      <c r="F238">
        <v>159</v>
      </c>
      <c r="H238" t="str">
        <f t="shared" si="8"/>
        <v>Grade 5 Boys Michael A. Kostek B</v>
      </c>
      <c r="I238">
        <f>COUNTIF('Point Totals by Grade-Gender'!A:A,'Team Points Summary'!H238)</f>
        <v>1</v>
      </c>
    </row>
    <row r="239" spans="1:9" ht="12.75">
      <c r="A239">
        <v>29</v>
      </c>
      <c r="B239" t="s">
        <v>383</v>
      </c>
      <c r="C239">
        <v>294</v>
      </c>
      <c r="D239">
        <v>86</v>
      </c>
      <c r="E239">
        <v>95</v>
      </c>
      <c r="F239">
        <v>113</v>
      </c>
      <c r="H239" t="str">
        <f t="shared" si="8"/>
        <v>Grade 5 Boys Brander Gardens C</v>
      </c>
      <c r="I239">
        <f>COUNTIF('Point Totals by Grade-Gender'!A:A,'Team Points Summary'!H239)</f>
        <v>1</v>
      </c>
    </row>
    <row r="240" spans="1:9" ht="12.75">
      <c r="A240">
        <v>30</v>
      </c>
      <c r="B240" t="s">
        <v>411</v>
      </c>
      <c r="C240">
        <v>296</v>
      </c>
      <c r="D240">
        <v>69</v>
      </c>
      <c r="E240">
        <v>83</v>
      </c>
      <c r="F240">
        <v>144</v>
      </c>
      <c r="H240" t="str">
        <f t="shared" si="8"/>
        <v>Grade 5 Boys Lynnwood A</v>
      </c>
      <c r="I240">
        <f>COUNTIF('Point Totals by Grade-Gender'!A:A,'Team Points Summary'!H240)</f>
        <v>1</v>
      </c>
    </row>
    <row r="241" spans="1:9" ht="12.75">
      <c r="A241">
        <v>31</v>
      </c>
      <c r="B241" t="s">
        <v>347</v>
      </c>
      <c r="C241">
        <v>302</v>
      </c>
      <c r="D241">
        <v>93</v>
      </c>
      <c r="E241">
        <v>98</v>
      </c>
      <c r="F241">
        <v>111</v>
      </c>
      <c r="H241" t="str">
        <f t="shared" si="8"/>
        <v>Grade 5 Boys Earl Buxton B</v>
      </c>
      <c r="I241">
        <f>COUNTIF('Point Totals by Grade-Gender'!A:A,'Team Points Summary'!H241)</f>
        <v>1</v>
      </c>
    </row>
    <row r="242" spans="1:9" ht="12.75">
      <c r="A242">
        <v>32</v>
      </c>
      <c r="B242" t="s">
        <v>389</v>
      </c>
      <c r="C242">
        <v>325</v>
      </c>
      <c r="D242">
        <v>102</v>
      </c>
      <c r="E242">
        <v>105</v>
      </c>
      <c r="F242">
        <v>118</v>
      </c>
      <c r="H242" t="str">
        <f t="shared" si="8"/>
        <v>Grade 5 Boys Strathcona Christian Ac C</v>
      </c>
      <c r="I242">
        <f>COUNTIF('Point Totals by Grade-Gender'!A:A,'Team Points Summary'!H242)</f>
        <v>1</v>
      </c>
    </row>
    <row r="243" spans="1:9" ht="12.75">
      <c r="A243">
        <v>33</v>
      </c>
      <c r="B243" t="s">
        <v>402</v>
      </c>
      <c r="C243">
        <v>336</v>
      </c>
      <c r="D243">
        <v>74</v>
      </c>
      <c r="E243">
        <v>121</v>
      </c>
      <c r="F243">
        <v>141</v>
      </c>
      <c r="H243" t="str">
        <f t="shared" si="8"/>
        <v>Grade 5 Boys Mundare A</v>
      </c>
      <c r="I243">
        <f>COUNTIF('Point Totals by Grade-Gender'!A:A,'Team Points Summary'!H243)</f>
        <v>1</v>
      </c>
    </row>
    <row r="244" spans="1:9" ht="12.75">
      <c r="A244">
        <v>34</v>
      </c>
      <c r="B244" t="s">
        <v>359</v>
      </c>
      <c r="C244">
        <v>350</v>
      </c>
      <c r="D244">
        <v>104</v>
      </c>
      <c r="E244">
        <v>120</v>
      </c>
      <c r="F244">
        <v>126</v>
      </c>
      <c r="H244" t="str">
        <f t="shared" si="8"/>
        <v>Grade 5 Boys George H. Luck A</v>
      </c>
      <c r="I244">
        <f>COUNTIF('Point Totals by Grade-Gender'!A:A,'Team Points Summary'!H244)</f>
        <v>1</v>
      </c>
    </row>
    <row r="245" spans="1:9" ht="12.75">
      <c r="A245">
        <v>35</v>
      </c>
      <c r="B245" t="s">
        <v>310</v>
      </c>
      <c r="C245">
        <v>353</v>
      </c>
      <c r="D245">
        <v>66</v>
      </c>
      <c r="E245">
        <v>130</v>
      </c>
      <c r="F245">
        <v>157</v>
      </c>
      <c r="H245" t="str">
        <f t="shared" si="8"/>
        <v>Grade 5 Boys George P. Nicholson B</v>
      </c>
      <c r="I245">
        <f>COUNTIF('Point Totals by Grade-Gender'!A:A,'Team Points Summary'!H245)</f>
        <v>1</v>
      </c>
    </row>
    <row r="246" spans="1:9" ht="12.75">
      <c r="A246">
        <v>36</v>
      </c>
      <c r="B246" t="s">
        <v>336</v>
      </c>
      <c r="C246">
        <v>357</v>
      </c>
      <c r="D246">
        <v>109</v>
      </c>
      <c r="E246">
        <v>110</v>
      </c>
      <c r="F246">
        <v>138</v>
      </c>
      <c r="H246" t="str">
        <f t="shared" si="7"/>
        <v>Grade 5 Boys Holyrood D</v>
      </c>
      <c r="I246">
        <f>COUNTIF('Point Totals by Grade-Gender'!A:A,'Team Points Summary'!H246)</f>
        <v>1</v>
      </c>
    </row>
    <row r="247" spans="1:9" ht="12.75">
      <c r="A247">
        <v>37</v>
      </c>
      <c r="B247" t="s">
        <v>313</v>
      </c>
      <c r="C247">
        <v>361</v>
      </c>
      <c r="D247">
        <v>92</v>
      </c>
      <c r="E247">
        <v>116</v>
      </c>
      <c r="F247">
        <v>153</v>
      </c>
      <c r="H247" t="str">
        <f t="shared" si="7"/>
        <v>Grade 5 Boys Rio Terrace B</v>
      </c>
      <c r="I247">
        <f>COUNTIF('Point Totals by Grade-Gender'!A:A,'Team Points Summary'!H247)</f>
        <v>1</v>
      </c>
    </row>
    <row r="248" spans="1:9" ht="12.75">
      <c r="A248">
        <v>38</v>
      </c>
      <c r="B248" t="s">
        <v>417</v>
      </c>
      <c r="C248">
        <v>363</v>
      </c>
      <c r="D248">
        <v>114</v>
      </c>
      <c r="E248">
        <v>124</v>
      </c>
      <c r="F248">
        <v>125</v>
      </c>
      <c r="H248" t="str">
        <f t="shared" si="7"/>
        <v>Grade 5 Boys Aldergrove A</v>
      </c>
      <c r="I248">
        <f>COUNTIF('Point Totals by Grade-Gender'!A:A,'Team Points Summary'!H248)</f>
        <v>1</v>
      </c>
    </row>
    <row r="249" spans="1:9" ht="12.75">
      <c r="A249">
        <v>39</v>
      </c>
      <c r="B249" t="s">
        <v>371</v>
      </c>
      <c r="C249">
        <v>392</v>
      </c>
      <c r="D249">
        <v>115</v>
      </c>
      <c r="E249">
        <v>127</v>
      </c>
      <c r="F249">
        <v>150</v>
      </c>
      <c r="H249" t="str">
        <f t="shared" si="7"/>
        <v>Grade 5 Boys Earl Buxton C</v>
      </c>
      <c r="I249">
        <f>COUNTIF('Point Totals by Grade-Gender'!A:A,'Team Points Summary'!H249)</f>
        <v>1</v>
      </c>
    </row>
    <row r="250" spans="1:9" ht="12.75">
      <c r="A250">
        <v>40</v>
      </c>
      <c r="B250" t="s">
        <v>368</v>
      </c>
      <c r="C250">
        <v>407</v>
      </c>
      <c r="D250">
        <v>94</v>
      </c>
      <c r="E250">
        <v>155</v>
      </c>
      <c r="F250">
        <v>158</v>
      </c>
      <c r="H250" t="str">
        <f t="shared" si="7"/>
        <v>Grade 5 Boys Win Ferguson B</v>
      </c>
      <c r="I250">
        <f>COUNTIF('Point Totals by Grade-Gender'!A:A,'Team Points Summary'!H250)</f>
        <v>1</v>
      </c>
    </row>
    <row r="251" spans="1:9" ht="12.75">
      <c r="A251">
        <v>41</v>
      </c>
      <c r="B251" t="s">
        <v>349</v>
      </c>
      <c r="C251">
        <v>415</v>
      </c>
      <c r="D251">
        <v>136</v>
      </c>
      <c r="E251">
        <v>139</v>
      </c>
      <c r="F251">
        <v>140</v>
      </c>
      <c r="H251" t="str">
        <f t="shared" si="7"/>
        <v>Grade 5 Boys Michael Strembitsky B</v>
      </c>
      <c r="I251">
        <f>COUNTIF('Point Totals by Grade-Gender'!A:A,'Team Points Summary'!H251)</f>
        <v>1</v>
      </c>
    </row>
    <row r="252" spans="1:9" ht="12.75">
      <c r="A252">
        <v>42</v>
      </c>
      <c r="B252" t="s">
        <v>412</v>
      </c>
      <c r="C252">
        <v>443</v>
      </c>
      <c r="D252">
        <v>146</v>
      </c>
      <c r="E252">
        <v>148</v>
      </c>
      <c r="F252">
        <v>149</v>
      </c>
      <c r="H252" t="str">
        <f t="shared" si="7"/>
        <v>Grade 5 Boys Holyrood E</v>
      </c>
      <c r="I252">
        <f>COUNTIF('Point Totals by Grade-Gender'!A:A,'Team Points Summary'!H252)</f>
        <v>1</v>
      </c>
    </row>
    <row r="253" spans="1:9" ht="12.75">
      <c r="A253">
        <v>43</v>
      </c>
      <c r="B253" t="s">
        <v>330</v>
      </c>
      <c r="C253">
        <v>503</v>
      </c>
      <c r="D253">
        <v>163</v>
      </c>
      <c r="E253">
        <v>168</v>
      </c>
      <c r="F253">
        <v>172</v>
      </c>
      <c r="H253" t="str">
        <f t="shared" si="7"/>
        <v>Grade 5 Boys Michael A. Kostek C</v>
      </c>
      <c r="I253">
        <f>COUNTIF('Point Totals by Grade-Gender'!A:A,'Team Points Summary'!H253)</f>
        <v>1</v>
      </c>
    </row>
    <row r="254" spans="3:9" ht="12.75">
      <c r="C254">
        <f>SUM(C211:C253)</f>
        <v>10082</v>
      </c>
      <c r="H254" s="1" t="s">
        <v>125</v>
      </c>
      <c r="I254">
        <f>COUNTIF('Point Totals by Grade-Gender'!A:A,'Team Points Summary'!H254)</f>
        <v>1</v>
      </c>
    </row>
    <row r="255" ht="12.75">
      <c r="H255" s="1"/>
    </row>
    <row r="256" ht="12.75">
      <c r="A256" s="1" t="s">
        <v>271</v>
      </c>
    </row>
    <row r="257" spans="1:9" ht="12.75">
      <c r="A257">
        <v>1</v>
      </c>
      <c r="B257" t="s">
        <v>294</v>
      </c>
      <c r="C257">
        <v>32</v>
      </c>
      <c r="D257">
        <v>6</v>
      </c>
      <c r="E257">
        <v>9</v>
      </c>
      <c r="F257">
        <v>17</v>
      </c>
      <c r="H257" t="str">
        <f aca="true" t="shared" si="9" ref="H257:H262">CONCATENATE("Grade 6 Girls ",B257)</f>
        <v>Grade 6 Girls Windsor Park A</v>
      </c>
      <c r="I257">
        <f>COUNTIF('Point Totals by Grade-Gender'!A:A,'Team Points Summary'!H257)</f>
        <v>1</v>
      </c>
    </row>
    <row r="258" spans="1:9" ht="12.75">
      <c r="A258">
        <v>2</v>
      </c>
      <c r="B258" t="s">
        <v>325</v>
      </c>
      <c r="C258">
        <v>58</v>
      </c>
      <c r="D258">
        <v>1</v>
      </c>
      <c r="E258">
        <v>25</v>
      </c>
      <c r="F258">
        <v>32</v>
      </c>
      <c r="H258" t="str">
        <f t="shared" si="9"/>
        <v>Grade 6 Girls Earl Buxton A</v>
      </c>
      <c r="I258">
        <f>COUNTIF('Point Totals by Grade-Gender'!A:A,'Team Points Summary'!H258)</f>
        <v>1</v>
      </c>
    </row>
    <row r="259" spans="1:9" ht="12.75">
      <c r="A259">
        <v>3</v>
      </c>
      <c r="B259" t="s">
        <v>360</v>
      </c>
      <c r="C259">
        <v>60</v>
      </c>
      <c r="D259">
        <v>12</v>
      </c>
      <c r="E259">
        <v>13</v>
      </c>
      <c r="F259">
        <v>35</v>
      </c>
      <c r="H259" t="str">
        <f t="shared" si="9"/>
        <v>Grade 6 Girls Centennial A</v>
      </c>
      <c r="I259">
        <f>COUNTIF('Point Totals by Grade-Gender'!A:A,'Team Points Summary'!H259)</f>
        <v>1</v>
      </c>
    </row>
    <row r="260" spans="1:9" ht="12.75">
      <c r="A260">
        <v>4</v>
      </c>
      <c r="B260" t="s">
        <v>298</v>
      </c>
      <c r="C260">
        <v>76</v>
      </c>
      <c r="D260">
        <v>5</v>
      </c>
      <c r="E260">
        <v>19</v>
      </c>
      <c r="F260">
        <v>52</v>
      </c>
      <c r="H260" t="str">
        <f t="shared" si="9"/>
        <v>Grade 6 Girls Rio Terrace A</v>
      </c>
      <c r="I260">
        <f>COUNTIF('Point Totals by Grade-Gender'!A:A,'Team Points Summary'!H260)</f>
        <v>1</v>
      </c>
    </row>
    <row r="261" spans="1:9" ht="12.75">
      <c r="A261">
        <v>5</v>
      </c>
      <c r="B261" t="s">
        <v>356</v>
      </c>
      <c r="C261">
        <v>101</v>
      </c>
      <c r="D261">
        <v>7</v>
      </c>
      <c r="E261">
        <v>20</v>
      </c>
      <c r="F261">
        <v>74</v>
      </c>
      <c r="H261" t="str">
        <f t="shared" si="9"/>
        <v>Grade 6 Girls Patricia Heights A</v>
      </c>
      <c r="I261">
        <f>COUNTIF('Point Totals by Grade-Gender'!A:A,'Team Points Summary'!H261)</f>
        <v>1</v>
      </c>
    </row>
    <row r="262" spans="1:9" ht="12.75">
      <c r="A262">
        <v>6</v>
      </c>
      <c r="B262" t="s">
        <v>402</v>
      </c>
      <c r="C262">
        <v>108</v>
      </c>
      <c r="D262">
        <v>14</v>
      </c>
      <c r="E262">
        <v>29</v>
      </c>
      <c r="F262">
        <v>65</v>
      </c>
      <c r="H262" t="str">
        <f t="shared" si="9"/>
        <v>Grade 6 Girls Mundare A</v>
      </c>
      <c r="I262">
        <f>COUNTIF('Point Totals by Grade-Gender'!A:A,'Team Points Summary'!H262)</f>
        <v>1</v>
      </c>
    </row>
    <row r="263" spans="1:9" ht="12.75">
      <c r="A263">
        <v>7</v>
      </c>
      <c r="B263" t="s">
        <v>292</v>
      </c>
      <c r="C263">
        <v>114</v>
      </c>
      <c r="D263">
        <v>18</v>
      </c>
      <c r="E263">
        <v>47</v>
      </c>
      <c r="F263">
        <v>49</v>
      </c>
      <c r="H263" t="str">
        <f aca="true" t="shared" si="10" ref="H263:H276">CONCATENATE("Grade 6 Girls ",B263)</f>
        <v>Grade 6 Girls George P. Nicholson A</v>
      </c>
      <c r="I263">
        <f>COUNTIF('Point Totals by Grade-Gender'!A:A,'Team Points Summary'!H263)</f>
        <v>1</v>
      </c>
    </row>
    <row r="264" spans="1:9" ht="12.75">
      <c r="A264">
        <v>8</v>
      </c>
      <c r="B264" t="s">
        <v>291</v>
      </c>
      <c r="C264">
        <v>115</v>
      </c>
      <c r="D264">
        <v>22</v>
      </c>
      <c r="E264">
        <v>37</v>
      </c>
      <c r="F264">
        <v>56</v>
      </c>
      <c r="H264" t="str">
        <f t="shared" si="10"/>
        <v>Grade 6 Girls Michael A. Kostek A</v>
      </c>
      <c r="I264">
        <f>COUNTIF('Point Totals by Grade-Gender'!A:A,'Team Points Summary'!H264)</f>
        <v>1</v>
      </c>
    </row>
    <row r="265" spans="1:9" ht="12.75">
      <c r="A265">
        <v>9</v>
      </c>
      <c r="B265" t="s">
        <v>303</v>
      </c>
      <c r="C265">
        <v>118</v>
      </c>
      <c r="D265">
        <v>28</v>
      </c>
      <c r="E265">
        <v>39</v>
      </c>
      <c r="F265">
        <v>51</v>
      </c>
      <c r="H265" t="str">
        <f t="shared" si="10"/>
        <v>Grade 6 Girls Windsor Park B</v>
      </c>
      <c r="I265">
        <f>COUNTIF('Point Totals by Grade-Gender'!A:A,'Team Points Summary'!H265)</f>
        <v>1</v>
      </c>
    </row>
    <row r="266" spans="1:9" ht="12.75">
      <c r="A266">
        <v>10</v>
      </c>
      <c r="B266" t="s">
        <v>301</v>
      </c>
      <c r="C266">
        <v>119</v>
      </c>
      <c r="D266">
        <v>26</v>
      </c>
      <c r="E266">
        <v>43</v>
      </c>
      <c r="F266">
        <v>50</v>
      </c>
      <c r="H266" t="str">
        <f t="shared" si="10"/>
        <v>Grade 6 Girls Edmonton Christian West A</v>
      </c>
      <c r="I266">
        <f>COUNTIF('Point Totals by Grade-Gender'!A:A,'Team Points Summary'!H266)</f>
        <v>1</v>
      </c>
    </row>
    <row r="267" spans="1:9" ht="12.75">
      <c r="A267">
        <v>11</v>
      </c>
      <c r="B267" t="s">
        <v>300</v>
      </c>
      <c r="C267">
        <v>121</v>
      </c>
      <c r="D267">
        <v>10</v>
      </c>
      <c r="E267">
        <v>38</v>
      </c>
      <c r="F267">
        <v>73</v>
      </c>
      <c r="H267" t="str">
        <f t="shared" si="10"/>
        <v>Grade 6 Girls Parkallen A</v>
      </c>
      <c r="I267">
        <f>COUNTIF('Point Totals by Grade-Gender'!A:A,'Team Points Summary'!H267)</f>
        <v>1</v>
      </c>
    </row>
    <row r="268" spans="1:9" ht="12.75">
      <c r="A268">
        <v>12</v>
      </c>
      <c r="B268" t="s">
        <v>299</v>
      </c>
      <c r="C268">
        <v>128</v>
      </c>
      <c r="D268">
        <v>41</v>
      </c>
      <c r="E268">
        <v>42</v>
      </c>
      <c r="F268">
        <v>45</v>
      </c>
      <c r="H268" t="str">
        <f t="shared" si="10"/>
        <v>Grade 6 Girls McKernan A</v>
      </c>
      <c r="I268">
        <f>COUNTIF('Point Totals by Grade-Gender'!A:A,'Team Points Summary'!H268)</f>
        <v>1</v>
      </c>
    </row>
    <row r="269" spans="1:9" ht="12.75">
      <c r="A269">
        <v>13</v>
      </c>
      <c r="B269" t="s">
        <v>410</v>
      </c>
      <c r="C269">
        <v>159</v>
      </c>
      <c r="D269">
        <v>40</v>
      </c>
      <c r="E269">
        <v>59</v>
      </c>
      <c r="F269">
        <v>60</v>
      </c>
      <c r="H269" t="str">
        <f t="shared" si="10"/>
        <v>Grade 6 Girls Barrhead Elementary A</v>
      </c>
      <c r="I269">
        <f>COUNTIF('Point Totals by Grade-Gender'!A:A,'Team Points Summary'!H269)</f>
        <v>1</v>
      </c>
    </row>
    <row r="270" spans="1:9" ht="12.75">
      <c r="A270">
        <v>14</v>
      </c>
      <c r="B270" t="s">
        <v>295</v>
      </c>
      <c r="C270">
        <v>163</v>
      </c>
      <c r="D270">
        <v>16</v>
      </c>
      <c r="E270">
        <v>54</v>
      </c>
      <c r="F270">
        <v>93</v>
      </c>
      <c r="H270" t="str">
        <f t="shared" si="10"/>
        <v>Grade 6 Girls Greenview A</v>
      </c>
      <c r="I270">
        <f>COUNTIF('Point Totals by Grade-Gender'!A:A,'Team Points Summary'!H270)</f>
        <v>1</v>
      </c>
    </row>
    <row r="271" spans="1:9" ht="12.75">
      <c r="A271">
        <v>15</v>
      </c>
      <c r="B271" t="s">
        <v>357</v>
      </c>
      <c r="C271">
        <v>171</v>
      </c>
      <c r="D271">
        <v>44</v>
      </c>
      <c r="E271">
        <v>61</v>
      </c>
      <c r="F271">
        <v>66</v>
      </c>
      <c r="H271" t="str">
        <f t="shared" si="10"/>
        <v>Grade 6 Girls Wes Hosford A</v>
      </c>
      <c r="I271">
        <f>COUNTIF('Point Totals by Grade-Gender'!A:A,'Team Points Summary'!H271)</f>
        <v>1</v>
      </c>
    </row>
    <row r="272" spans="1:9" ht="12.75">
      <c r="A272">
        <v>16</v>
      </c>
      <c r="B272" t="s">
        <v>370</v>
      </c>
      <c r="C272">
        <v>205</v>
      </c>
      <c r="D272">
        <v>57</v>
      </c>
      <c r="E272">
        <v>58</v>
      </c>
      <c r="F272">
        <v>90</v>
      </c>
      <c r="H272" t="str">
        <f t="shared" si="10"/>
        <v>Grade 6 Girls Centennial B</v>
      </c>
      <c r="I272">
        <f>COUNTIF('Point Totals by Grade-Gender'!A:A,'Team Points Summary'!H272)</f>
        <v>1</v>
      </c>
    </row>
    <row r="273" spans="1:9" ht="12.75">
      <c r="A273">
        <v>17</v>
      </c>
      <c r="B273" t="s">
        <v>307</v>
      </c>
      <c r="C273">
        <v>213</v>
      </c>
      <c r="D273">
        <v>64</v>
      </c>
      <c r="E273">
        <v>68</v>
      </c>
      <c r="F273">
        <v>81</v>
      </c>
      <c r="H273" t="str">
        <f t="shared" si="10"/>
        <v>Grade 6 Girls Michael A. Kostek B</v>
      </c>
      <c r="I273">
        <f>COUNTIF('Point Totals by Grade-Gender'!A:A,'Team Points Summary'!H273)</f>
        <v>1</v>
      </c>
    </row>
    <row r="274" spans="1:9" ht="12.75">
      <c r="A274">
        <v>18</v>
      </c>
      <c r="B274" t="s">
        <v>293</v>
      </c>
      <c r="C274">
        <v>219</v>
      </c>
      <c r="D274">
        <v>36</v>
      </c>
      <c r="E274">
        <v>82</v>
      </c>
      <c r="F274">
        <v>101</v>
      </c>
      <c r="H274" t="str">
        <f t="shared" si="10"/>
        <v>Grade 6 Girls Pine Street A</v>
      </c>
      <c r="I274">
        <f>COUNTIF('Point Totals by Grade-Gender'!A:A,'Team Points Summary'!H274)</f>
        <v>1</v>
      </c>
    </row>
    <row r="275" spans="1:9" ht="12.75">
      <c r="A275">
        <v>19</v>
      </c>
      <c r="B275" t="s">
        <v>308</v>
      </c>
      <c r="C275">
        <v>242</v>
      </c>
      <c r="D275">
        <v>63</v>
      </c>
      <c r="E275">
        <v>84</v>
      </c>
      <c r="F275">
        <v>95</v>
      </c>
      <c r="H275" t="str">
        <f t="shared" si="10"/>
        <v>Grade 6 Girls Crawford Plains A</v>
      </c>
      <c r="I275">
        <f>COUNTIF('Point Totals by Grade-Gender'!A:A,'Team Points Summary'!H275)</f>
        <v>1</v>
      </c>
    </row>
    <row r="276" spans="1:9" ht="12.75">
      <c r="A276">
        <v>20</v>
      </c>
      <c r="B276" t="s">
        <v>310</v>
      </c>
      <c r="C276">
        <v>245</v>
      </c>
      <c r="D276">
        <v>67</v>
      </c>
      <c r="E276">
        <v>86</v>
      </c>
      <c r="F276">
        <v>92</v>
      </c>
      <c r="H276" t="str">
        <f t="shared" si="10"/>
        <v>Grade 6 Girls George P. Nicholson B</v>
      </c>
      <c r="I276">
        <f>COUNTIF('Point Totals by Grade-Gender'!A:A,'Team Points Summary'!H276)</f>
        <v>1</v>
      </c>
    </row>
    <row r="277" spans="1:9" ht="12.75">
      <c r="A277">
        <v>21</v>
      </c>
      <c r="B277" t="s">
        <v>415</v>
      </c>
      <c r="C277">
        <v>251</v>
      </c>
      <c r="D277">
        <v>70</v>
      </c>
      <c r="E277">
        <v>87</v>
      </c>
      <c r="F277">
        <v>94</v>
      </c>
      <c r="H277" t="str">
        <f>CONCATENATE("Grade 6 Girls ",B277)</f>
        <v>Grade 6 Girls Barrhead Elementary B</v>
      </c>
      <c r="I277">
        <f>COUNTIF('Point Totals by Grade-Gender'!A:A,'Team Points Summary'!H277)</f>
        <v>1</v>
      </c>
    </row>
    <row r="278" spans="1:9" ht="12.75">
      <c r="A278">
        <v>22</v>
      </c>
      <c r="B278" t="s">
        <v>400</v>
      </c>
      <c r="C278">
        <v>272</v>
      </c>
      <c r="D278">
        <v>77</v>
      </c>
      <c r="E278">
        <v>97</v>
      </c>
      <c r="F278">
        <v>98</v>
      </c>
      <c r="H278" t="str">
        <f>CONCATENATE("Grade 6 Girls ",B278)</f>
        <v>Grade 6 Girls Calder A</v>
      </c>
      <c r="I278">
        <f>COUNTIF('Point Totals by Grade-Gender'!A:A,'Team Points Summary'!H278)</f>
        <v>1</v>
      </c>
    </row>
    <row r="279" spans="1:9" ht="12.75">
      <c r="A279">
        <v>23</v>
      </c>
      <c r="B279" t="s">
        <v>416</v>
      </c>
      <c r="C279">
        <v>280</v>
      </c>
      <c r="D279">
        <v>85</v>
      </c>
      <c r="E279">
        <v>96</v>
      </c>
      <c r="F279">
        <v>99</v>
      </c>
      <c r="H279" t="str">
        <f>CONCATENATE("Grade 6 Girls ",B279)</f>
        <v>Grade 6 Girls Meadowlark A</v>
      </c>
      <c r="I279">
        <f>COUNTIF('Point Totals by Grade-Gender'!A:A,'Team Points Summary'!H279)</f>
        <v>1</v>
      </c>
    </row>
    <row r="280" spans="3:9" ht="12.75">
      <c r="C280">
        <f>SUM(C257:C279)</f>
        <v>3570</v>
      </c>
      <c r="H280" s="1" t="s">
        <v>126</v>
      </c>
      <c r="I280">
        <f>COUNTIF('Point Totals by Grade-Gender'!A:A,'Team Points Summary'!H280)</f>
        <v>1</v>
      </c>
    </row>
    <row r="281" ht="12.75">
      <c r="H281" s="1"/>
    </row>
    <row r="282" ht="12.75">
      <c r="A282" s="1" t="s">
        <v>272</v>
      </c>
    </row>
    <row r="283" spans="1:9" ht="12.75">
      <c r="A283">
        <v>1</v>
      </c>
      <c r="B283" t="s">
        <v>294</v>
      </c>
      <c r="C283">
        <v>22</v>
      </c>
      <c r="D283">
        <v>6</v>
      </c>
      <c r="E283">
        <v>7</v>
      </c>
      <c r="F283">
        <v>9</v>
      </c>
      <c r="H283" t="str">
        <f aca="true" t="shared" si="11" ref="H283:H305">CONCATENATE("Grade 6 Boys ",B283)</f>
        <v>Grade 6 Boys Windsor Park A</v>
      </c>
      <c r="I283">
        <f>COUNTIF('Point Totals by Grade-Gender'!A:A,'Team Points Summary'!H283)</f>
        <v>1</v>
      </c>
    </row>
    <row r="284" spans="1:9" ht="12.75">
      <c r="A284">
        <v>2</v>
      </c>
      <c r="B284" t="s">
        <v>359</v>
      </c>
      <c r="C284">
        <v>38</v>
      </c>
      <c r="D284">
        <v>10</v>
      </c>
      <c r="E284">
        <v>13</v>
      </c>
      <c r="F284">
        <v>15</v>
      </c>
      <c r="H284" t="str">
        <f t="shared" si="11"/>
        <v>Grade 6 Boys George H. Luck A</v>
      </c>
      <c r="I284">
        <f>COUNTIF('Point Totals by Grade-Gender'!A:A,'Team Points Summary'!H284)</f>
        <v>1</v>
      </c>
    </row>
    <row r="285" spans="1:9" ht="12.75">
      <c r="A285">
        <v>3</v>
      </c>
      <c r="B285" t="s">
        <v>379</v>
      </c>
      <c r="C285">
        <v>41</v>
      </c>
      <c r="D285">
        <v>4</v>
      </c>
      <c r="E285">
        <v>12</v>
      </c>
      <c r="F285">
        <v>25</v>
      </c>
      <c r="H285" t="str">
        <f t="shared" si="11"/>
        <v>Grade 6 Boys Donnan A</v>
      </c>
      <c r="I285">
        <f>COUNTIF('Point Totals by Grade-Gender'!A:A,'Team Points Summary'!H285)</f>
        <v>1</v>
      </c>
    </row>
    <row r="286" spans="1:9" ht="12.75">
      <c r="A286">
        <v>4</v>
      </c>
      <c r="B286" t="s">
        <v>300</v>
      </c>
      <c r="C286">
        <v>61</v>
      </c>
      <c r="D286">
        <v>16</v>
      </c>
      <c r="E286">
        <v>17</v>
      </c>
      <c r="F286">
        <v>28</v>
      </c>
      <c r="H286" t="str">
        <f t="shared" si="11"/>
        <v>Grade 6 Boys Parkallen A</v>
      </c>
      <c r="I286">
        <f>COUNTIF('Point Totals by Grade-Gender'!A:A,'Team Points Summary'!H286)</f>
        <v>1</v>
      </c>
    </row>
    <row r="287" spans="1:9" ht="12.75">
      <c r="A287">
        <v>5</v>
      </c>
      <c r="B287" t="s">
        <v>292</v>
      </c>
      <c r="C287">
        <v>64</v>
      </c>
      <c r="D287">
        <v>8</v>
      </c>
      <c r="E287">
        <v>24</v>
      </c>
      <c r="F287">
        <v>32</v>
      </c>
      <c r="H287" t="str">
        <f t="shared" si="11"/>
        <v>Grade 6 Boys George P. Nicholson A</v>
      </c>
      <c r="I287">
        <f>COUNTIF('Point Totals by Grade-Gender'!A:A,'Team Points Summary'!H287)</f>
        <v>1</v>
      </c>
    </row>
    <row r="288" spans="1:9" ht="12.75">
      <c r="A288">
        <v>6</v>
      </c>
      <c r="B288" t="s">
        <v>303</v>
      </c>
      <c r="C288">
        <v>67</v>
      </c>
      <c r="D288">
        <v>19</v>
      </c>
      <c r="E288">
        <v>21</v>
      </c>
      <c r="F288">
        <v>27</v>
      </c>
      <c r="H288" t="str">
        <f t="shared" si="11"/>
        <v>Grade 6 Boys Windsor Park B</v>
      </c>
      <c r="I288">
        <f>COUNTIF('Point Totals by Grade-Gender'!A:A,'Team Points Summary'!H288)</f>
        <v>1</v>
      </c>
    </row>
    <row r="289" spans="1:9" ht="12.75">
      <c r="A289">
        <v>7</v>
      </c>
      <c r="B289" t="s">
        <v>325</v>
      </c>
      <c r="C289">
        <v>70</v>
      </c>
      <c r="D289">
        <v>11</v>
      </c>
      <c r="E289">
        <v>26</v>
      </c>
      <c r="F289">
        <v>33</v>
      </c>
      <c r="H289" t="str">
        <f t="shared" si="11"/>
        <v>Grade 6 Boys Earl Buxton A</v>
      </c>
      <c r="I289">
        <f>COUNTIF('Point Totals by Grade-Gender'!A:A,'Team Points Summary'!H289)</f>
        <v>1</v>
      </c>
    </row>
    <row r="290" spans="1:9" ht="12.75">
      <c r="A290">
        <v>8</v>
      </c>
      <c r="B290" t="s">
        <v>302</v>
      </c>
      <c r="C290">
        <v>89</v>
      </c>
      <c r="D290">
        <v>18</v>
      </c>
      <c r="E290">
        <v>35</v>
      </c>
      <c r="F290">
        <v>36</v>
      </c>
      <c r="H290" t="str">
        <f t="shared" si="11"/>
        <v>Grade 6 Boys Brander Gardens A</v>
      </c>
      <c r="I290">
        <f>COUNTIF('Point Totals by Grade-Gender'!A:A,'Team Points Summary'!H290)</f>
        <v>1</v>
      </c>
    </row>
    <row r="291" spans="1:9" ht="12.75">
      <c r="A291">
        <v>9</v>
      </c>
      <c r="B291" t="s">
        <v>356</v>
      </c>
      <c r="C291">
        <v>121</v>
      </c>
      <c r="D291">
        <v>20</v>
      </c>
      <c r="E291">
        <v>47</v>
      </c>
      <c r="F291">
        <v>54</v>
      </c>
      <c r="H291" t="str">
        <f t="shared" si="11"/>
        <v>Grade 6 Boys Patricia Heights A</v>
      </c>
      <c r="I291">
        <f>COUNTIF('Point Totals by Grade-Gender'!A:A,'Team Points Summary'!H291)</f>
        <v>1</v>
      </c>
    </row>
    <row r="292" spans="1:9" ht="12.75">
      <c r="A292">
        <v>10</v>
      </c>
      <c r="B292" t="s">
        <v>301</v>
      </c>
      <c r="C292">
        <v>130</v>
      </c>
      <c r="D292">
        <v>34</v>
      </c>
      <c r="E292">
        <v>38</v>
      </c>
      <c r="F292">
        <v>58</v>
      </c>
      <c r="H292" t="str">
        <f t="shared" si="11"/>
        <v>Grade 6 Boys Edmonton Christian West A</v>
      </c>
      <c r="I292">
        <f>COUNTIF('Point Totals by Grade-Gender'!A:A,'Team Points Summary'!H292)</f>
        <v>1</v>
      </c>
    </row>
    <row r="293" spans="1:9" ht="12.75">
      <c r="A293">
        <v>11</v>
      </c>
      <c r="B293" t="s">
        <v>291</v>
      </c>
      <c r="C293">
        <v>133</v>
      </c>
      <c r="D293">
        <v>37</v>
      </c>
      <c r="E293">
        <v>41</v>
      </c>
      <c r="F293">
        <v>55</v>
      </c>
      <c r="H293" t="str">
        <f t="shared" si="11"/>
        <v>Grade 6 Boys Michael A. Kostek A</v>
      </c>
      <c r="I293">
        <f>COUNTIF('Point Totals by Grade-Gender'!A:A,'Team Points Summary'!H293)</f>
        <v>1</v>
      </c>
    </row>
    <row r="294" spans="1:9" ht="12.75">
      <c r="A294">
        <v>12</v>
      </c>
      <c r="B294" t="s">
        <v>310</v>
      </c>
      <c r="C294">
        <v>134</v>
      </c>
      <c r="D294">
        <v>39</v>
      </c>
      <c r="E294">
        <v>43</v>
      </c>
      <c r="F294">
        <v>52</v>
      </c>
      <c r="H294" t="str">
        <f t="shared" si="11"/>
        <v>Grade 6 Boys George P. Nicholson B</v>
      </c>
      <c r="I294">
        <f>COUNTIF('Point Totals by Grade-Gender'!A:A,'Team Points Summary'!H294)</f>
        <v>1</v>
      </c>
    </row>
    <row r="295" spans="1:9" ht="12.75">
      <c r="A295">
        <v>13</v>
      </c>
      <c r="B295" t="s">
        <v>326</v>
      </c>
      <c r="C295">
        <v>156</v>
      </c>
      <c r="D295">
        <v>23</v>
      </c>
      <c r="E295">
        <v>40</v>
      </c>
      <c r="F295">
        <v>93</v>
      </c>
      <c r="H295" t="str">
        <f t="shared" si="11"/>
        <v>Grade 6 Boys Lymburn A</v>
      </c>
      <c r="I295">
        <f>COUNTIF('Point Totals by Grade-Gender'!A:A,'Team Points Summary'!H295)</f>
        <v>1</v>
      </c>
    </row>
    <row r="296" spans="1:9" ht="12.75">
      <c r="A296">
        <v>14</v>
      </c>
      <c r="B296" t="s">
        <v>366</v>
      </c>
      <c r="C296">
        <v>162</v>
      </c>
      <c r="D296">
        <v>29</v>
      </c>
      <c r="E296">
        <v>66</v>
      </c>
      <c r="F296">
        <v>67</v>
      </c>
      <c r="H296" t="str">
        <f t="shared" si="11"/>
        <v>Grade 6 Boys Bessie Nichols A</v>
      </c>
      <c r="I296">
        <f>COUNTIF('Point Totals by Grade-Gender'!A:A,'Team Points Summary'!H296)</f>
        <v>1</v>
      </c>
    </row>
    <row r="297" spans="1:9" ht="12.75">
      <c r="A297">
        <v>15</v>
      </c>
      <c r="B297" t="s">
        <v>321</v>
      </c>
      <c r="C297">
        <v>169</v>
      </c>
      <c r="D297">
        <v>45</v>
      </c>
      <c r="E297">
        <v>59</v>
      </c>
      <c r="F297">
        <v>65</v>
      </c>
      <c r="H297" t="str">
        <f t="shared" si="11"/>
        <v>Grade 6 Boys Brander Gardens B</v>
      </c>
      <c r="I297">
        <f>COUNTIF('Point Totals by Grade-Gender'!A:A,'Team Points Summary'!H297)</f>
        <v>1</v>
      </c>
    </row>
    <row r="298" spans="1:9" ht="12.75">
      <c r="A298">
        <v>16</v>
      </c>
      <c r="B298" t="s">
        <v>308</v>
      </c>
      <c r="C298">
        <v>188</v>
      </c>
      <c r="D298">
        <v>42</v>
      </c>
      <c r="E298">
        <v>68</v>
      </c>
      <c r="F298">
        <v>78</v>
      </c>
      <c r="H298" t="str">
        <f t="shared" si="11"/>
        <v>Grade 6 Boys Crawford Plains A</v>
      </c>
      <c r="I298">
        <f>COUNTIF('Point Totals by Grade-Gender'!A:A,'Team Points Summary'!H298)</f>
        <v>1</v>
      </c>
    </row>
    <row r="299" spans="1:9" ht="12.75">
      <c r="A299">
        <v>17</v>
      </c>
      <c r="B299" t="s">
        <v>339</v>
      </c>
      <c r="C299">
        <v>191</v>
      </c>
      <c r="D299">
        <v>53</v>
      </c>
      <c r="E299">
        <v>63</v>
      </c>
      <c r="F299">
        <v>75</v>
      </c>
      <c r="H299" t="str">
        <f t="shared" si="11"/>
        <v>Grade 6 Boys George P. Nicholson C</v>
      </c>
      <c r="I299">
        <f>COUNTIF('Point Totals by Grade-Gender'!A:A,'Team Points Summary'!H299)</f>
        <v>1</v>
      </c>
    </row>
    <row r="300" spans="1:9" ht="12.75">
      <c r="A300">
        <v>18</v>
      </c>
      <c r="B300" t="s">
        <v>410</v>
      </c>
      <c r="C300">
        <v>205</v>
      </c>
      <c r="D300">
        <v>44</v>
      </c>
      <c r="E300">
        <v>71</v>
      </c>
      <c r="F300">
        <v>90</v>
      </c>
      <c r="H300" t="str">
        <f t="shared" si="11"/>
        <v>Grade 6 Boys Barrhead Elementary A</v>
      </c>
      <c r="I300">
        <f>COUNTIF('Point Totals by Grade-Gender'!A:A,'Team Points Summary'!H300)</f>
        <v>1</v>
      </c>
    </row>
    <row r="301" spans="1:9" ht="12.75">
      <c r="A301">
        <v>19</v>
      </c>
      <c r="B301" t="s">
        <v>360</v>
      </c>
      <c r="C301">
        <v>212</v>
      </c>
      <c r="D301">
        <v>51</v>
      </c>
      <c r="E301">
        <v>80</v>
      </c>
      <c r="F301">
        <v>81</v>
      </c>
      <c r="H301" t="str">
        <f t="shared" si="11"/>
        <v>Grade 6 Boys Centennial A</v>
      </c>
      <c r="I301">
        <f>COUNTIF('Point Totals by Grade-Gender'!A:A,'Team Points Summary'!H301)</f>
        <v>1</v>
      </c>
    </row>
    <row r="302" spans="1:9" ht="12.75">
      <c r="A302">
        <v>20</v>
      </c>
      <c r="B302" t="s">
        <v>347</v>
      </c>
      <c r="C302">
        <v>214</v>
      </c>
      <c r="D302">
        <v>60</v>
      </c>
      <c r="E302">
        <v>62</v>
      </c>
      <c r="F302">
        <v>92</v>
      </c>
      <c r="H302" t="str">
        <f t="shared" si="11"/>
        <v>Grade 6 Boys Earl Buxton B</v>
      </c>
      <c r="I302">
        <f>COUNTIF('Point Totals by Grade-Gender'!A:A,'Team Points Summary'!H302)</f>
        <v>1</v>
      </c>
    </row>
    <row r="303" spans="1:9" ht="12.75">
      <c r="A303">
        <v>21</v>
      </c>
      <c r="B303" t="s">
        <v>298</v>
      </c>
      <c r="C303">
        <v>223</v>
      </c>
      <c r="D303">
        <v>73</v>
      </c>
      <c r="E303">
        <v>74</v>
      </c>
      <c r="F303">
        <v>76</v>
      </c>
      <c r="H303" t="str">
        <f t="shared" si="11"/>
        <v>Grade 6 Boys Rio Terrace A</v>
      </c>
      <c r="I303">
        <f>COUNTIF('Point Totals by Grade-Gender'!A:A,'Team Points Summary'!H303)</f>
        <v>1</v>
      </c>
    </row>
    <row r="304" spans="1:9" ht="12.75">
      <c r="A304">
        <v>22</v>
      </c>
      <c r="B304" t="s">
        <v>363</v>
      </c>
      <c r="C304">
        <v>224</v>
      </c>
      <c r="D304">
        <v>70</v>
      </c>
      <c r="E304">
        <v>72</v>
      </c>
      <c r="F304">
        <v>82</v>
      </c>
      <c r="H304" t="str">
        <f t="shared" si="11"/>
        <v>Grade 6 Boys Patricia Heights B</v>
      </c>
      <c r="I304">
        <f>COUNTIF('Point Totals by Grade-Gender'!A:A,'Team Points Summary'!H304)</f>
        <v>1</v>
      </c>
    </row>
    <row r="305" spans="1:9" ht="12.75">
      <c r="A305">
        <v>23</v>
      </c>
      <c r="B305" t="s">
        <v>387</v>
      </c>
      <c r="C305">
        <v>269</v>
      </c>
      <c r="D305">
        <v>84</v>
      </c>
      <c r="E305">
        <v>91</v>
      </c>
      <c r="F305">
        <v>94</v>
      </c>
      <c r="H305" t="str">
        <f t="shared" si="11"/>
        <v>Grade 6 Boys Crawford Plains B</v>
      </c>
      <c r="I305">
        <f>COUNTIF('Point Totals by Grade-Gender'!A:A,'Team Points Summary'!H305)</f>
        <v>1</v>
      </c>
    </row>
    <row r="306" spans="3:9" ht="12.75">
      <c r="C306">
        <f>SUM(C283:C305)</f>
        <v>3183</v>
      </c>
      <c r="H306" s="1" t="s">
        <v>127</v>
      </c>
      <c r="I306">
        <f>COUNTIF('Point Totals by Grade-Gender'!A:A,'Team Points Summary'!H306)</f>
        <v>1</v>
      </c>
    </row>
    <row r="308" ht="12.75">
      <c r="A308" s="1" t="s">
        <v>275</v>
      </c>
    </row>
    <row r="309" spans="1:9" ht="12.75">
      <c r="A309">
        <v>1</v>
      </c>
      <c r="B309" t="s">
        <v>304</v>
      </c>
      <c r="C309">
        <v>24</v>
      </c>
      <c r="D309">
        <v>7</v>
      </c>
      <c r="E309">
        <v>8</v>
      </c>
      <c r="F309">
        <v>9</v>
      </c>
      <c r="H309" t="str">
        <f aca="true" t="shared" si="12" ref="H309:H364">CONCATENATE("Grade 3 Girls ",B309)</f>
        <v>Grade 3 Girls Holyrood A</v>
      </c>
      <c r="I309">
        <f>COUNTIF('Point Totals by Grade-Gender'!A:A,'Team Points Summary'!H309)</f>
        <v>1</v>
      </c>
    </row>
    <row r="310" spans="1:9" ht="12.75">
      <c r="A310">
        <v>2</v>
      </c>
      <c r="B310" t="s">
        <v>325</v>
      </c>
      <c r="C310">
        <v>25</v>
      </c>
      <c r="D310">
        <v>1</v>
      </c>
      <c r="E310">
        <v>10</v>
      </c>
      <c r="F310">
        <v>14</v>
      </c>
      <c r="H310" t="str">
        <f t="shared" si="12"/>
        <v>Grade 3 Girls Earl Buxton A</v>
      </c>
      <c r="I310">
        <f>COUNTIF('Point Totals by Grade-Gender'!A:A,'Team Points Summary'!H310)</f>
        <v>1</v>
      </c>
    </row>
    <row r="311" spans="1:9" ht="12.75">
      <c r="A311">
        <v>3</v>
      </c>
      <c r="B311" t="s">
        <v>294</v>
      </c>
      <c r="C311">
        <v>43</v>
      </c>
      <c r="D311">
        <v>3</v>
      </c>
      <c r="E311">
        <v>15</v>
      </c>
      <c r="F311">
        <v>25</v>
      </c>
      <c r="H311" t="str">
        <f t="shared" si="12"/>
        <v>Grade 3 Girls Windsor Park A</v>
      </c>
      <c r="I311">
        <f>COUNTIF('Point Totals by Grade-Gender'!A:A,'Team Points Summary'!H311)</f>
        <v>1</v>
      </c>
    </row>
    <row r="312" spans="1:9" ht="12.75">
      <c r="A312">
        <v>4</v>
      </c>
      <c r="B312" t="s">
        <v>318</v>
      </c>
      <c r="C312">
        <v>54</v>
      </c>
      <c r="D312">
        <v>12</v>
      </c>
      <c r="E312">
        <v>19</v>
      </c>
      <c r="F312">
        <v>23</v>
      </c>
      <c r="H312" t="str">
        <f t="shared" si="12"/>
        <v>Grade 3 Girls Strathcona Christian Ac A</v>
      </c>
      <c r="I312">
        <f>COUNTIF('Point Totals by Grade-Gender'!A:A,'Team Points Summary'!H312)</f>
        <v>1</v>
      </c>
    </row>
    <row r="313" spans="1:9" ht="12.75">
      <c r="A313">
        <v>5</v>
      </c>
      <c r="B313" t="s">
        <v>312</v>
      </c>
      <c r="C313">
        <v>55</v>
      </c>
      <c r="D313">
        <v>6</v>
      </c>
      <c r="E313">
        <v>20</v>
      </c>
      <c r="F313">
        <v>29</v>
      </c>
      <c r="H313" t="str">
        <f t="shared" si="12"/>
        <v>Grade 3 Girls Suzuki Charter A</v>
      </c>
      <c r="I313">
        <f>COUNTIF('Point Totals by Grade-Gender'!A:A,'Team Points Summary'!H313)</f>
        <v>1</v>
      </c>
    </row>
    <row r="314" spans="1:9" ht="12.75">
      <c r="A314">
        <v>6</v>
      </c>
      <c r="B314" t="s">
        <v>300</v>
      </c>
      <c r="C314">
        <v>76</v>
      </c>
      <c r="D314">
        <v>5</v>
      </c>
      <c r="E314">
        <v>18</v>
      </c>
      <c r="F314">
        <v>53</v>
      </c>
      <c r="H314" t="str">
        <f t="shared" si="12"/>
        <v>Grade 3 Girls Parkallen A</v>
      </c>
      <c r="I314">
        <f>COUNTIF('Point Totals by Grade-Gender'!A:A,'Team Points Summary'!H314)</f>
        <v>1</v>
      </c>
    </row>
    <row r="315" spans="1:9" ht="12.75">
      <c r="A315">
        <v>7</v>
      </c>
      <c r="B315" t="s">
        <v>302</v>
      </c>
      <c r="C315">
        <v>78</v>
      </c>
      <c r="D315">
        <v>4</v>
      </c>
      <c r="E315">
        <v>35</v>
      </c>
      <c r="F315">
        <v>39</v>
      </c>
      <c r="H315" t="str">
        <f t="shared" si="12"/>
        <v>Grade 3 Girls Brander Gardens A</v>
      </c>
      <c r="I315">
        <f>COUNTIF('Point Totals by Grade-Gender'!A:A,'Team Points Summary'!H315)</f>
        <v>1</v>
      </c>
    </row>
    <row r="316" spans="1:9" ht="12.75">
      <c r="A316">
        <v>8</v>
      </c>
      <c r="B316" t="s">
        <v>364</v>
      </c>
      <c r="C316">
        <v>109</v>
      </c>
      <c r="D316">
        <v>30</v>
      </c>
      <c r="E316">
        <v>33</v>
      </c>
      <c r="F316">
        <v>46</v>
      </c>
      <c r="H316" t="str">
        <f t="shared" si="12"/>
        <v>Grade 3 Girls Strathcona Christian Ac B</v>
      </c>
      <c r="I316">
        <f>COUNTIF('Point Totals by Grade-Gender'!A:A,'Team Points Summary'!H316)</f>
        <v>1</v>
      </c>
    </row>
    <row r="317" spans="1:9" ht="12.75">
      <c r="A317">
        <v>9</v>
      </c>
      <c r="B317" t="s">
        <v>347</v>
      </c>
      <c r="C317">
        <v>116</v>
      </c>
      <c r="D317">
        <v>27</v>
      </c>
      <c r="E317">
        <v>41</v>
      </c>
      <c r="F317">
        <v>48</v>
      </c>
      <c r="H317" t="str">
        <f t="shared" si="12"/>
        <v>Grade 3 Girls Earl Buxton B</v>
      </c>
      <c r="I317">
        <f>COUNTIF('Point Totals by Grade-Gender'!A:A,'Team Points Summary'!H317)</f>
        <v>1</v>
      </c>
    </row>
    <row r="318" spans="1:9" ht="12.75">
      <c r="A318">
        <v>10</v>
      </c>
      <c r="B318" t="s">
        <v>298</v>
      </c>
      <c r="C318">
        <v>122</v>
      </c>
      <c r="D318">
        <v>11</v>
      </c>
      <c r="E318">
        <v>28</v>
      </c>
      <c r="F318">
        <v>83</v>
      </c>
      <c r="H318" t="str">
        <f t="shared" si="12"/>
        <v>Grade 3 Girls Rio Terrace A</v>
      </c>
      <c r="I318">
        <f>COUNTIF('Point Totals by Grade-Gender'!A:A,'Team Points Summary'!H318)</f>
        <v>1</v>
      </c>
    </row>
    <row r="319" spans="1:9" ht="12.75">
      <c r="A319">
        <v>11</v>
      </c>
      <c r="B319" t="s">
        <v>296</v>
      </c>
      <c r="C319">
        <v>126</v>
      </c>
      <c r="D319">
        <v>24</v>
      </c>
      <c r="E319">
        <v>44</v>
      </c>
      <c r="F319">
        <v>58</v>
      </c>
      <c r="H319" t="str">
        <f t="shared" si="12"/>
        <v>Grade 3 Girls Brookside A</v>
      </c>
      <c r="I319">
        <f>COUNTIF('Point Totals by Grade-Gender'!A:A,'Team Points Summary'!H319)</f>
        <v>1</v>
      </c>
    </row>
    <row r="320" spans="1:9" ht="12.75">
      <c r="A320">
        <v>12</v>
      </c>
      <c r="B320" t="s">
        <v>303</v>
      </c>
      <c r="C320">
        <v>134</v>
      </c>
      <c r="D320">
        <v>26</v>
      </c>
      <c r="E320">
        <v>36</v>
      </c>
      <c r="F320">
        <v>72</v>
      </c>
      <c r="H320" t="str">
        <f t="shared" si="12"/>
        <v>Grade 3 Girls Windsor Park B</v>
      </c>
      <c r="I320">
        <f>COUNTIF('Point Totals by Grade-Gender'!A:A,'Team Points Summary'!H320)</f>
        <v>1</v>
      </c>
    </row>
    <row r="321" spans="1:9" ht="12.75">
      <c r="A321">
        <v>13</v>
      </c>
      <c r="B321" t="s">
        <v>360</v>
      </c>
      <c r="C321">
        <v>139</v>
      </c>
      <c r="D321">
        <v>38</v>
      </c>
      <c r="E321">
        <v>42</v>
      </c>
      <c r="F321">
        <v>59</v>
      </c>
      <c r="H321" t="str">
        <f t="shared" si="12"/>
        <v>Grade 3 Girls Centennial A</v>
      </c>
      <c r="I321">
        <f>COUNTIF('Point Totals by Grade-Gender'!A:A,'Team Points Summary'!H321)</f>
        <v>1</v>
      </c>
    </row>
    <row r="322" spans="1:9" ht="12.75">
      <c r="A322">
        <v>14</v>
      </c>
      <c r="B322" t="s">
        <v>388</v>
      </c>
      <c r="C322">
        <v>148</v>
      </c>
      <c r="D322">
        <v>13</v>
      </c>
      <c r="E322">
        <v>34</v>
      </c>
      <c r="F322">
        <v>101</v>
      </c>
      <c r="H322" t="str">
        <f t="shared" si="12"/>
        <v>Grade 3 Girls Winterburn A</v>
      </c>
      <c r="I322">
        <f>COUNTIF('Point Totals by Grade-Gender'!A:A,'Team Points Summary'!H322)</f>
        <v>1</v>
      </c>
    </row>
    <row r="323" spans="1:9" ht="12.75">
      <c r="A323">
        <v>15</v>
      </c>
      <c r="B323" t="s">
        <v>291</v>
      </c>
      <c r="C323">
        <v>160</v>
      </c>
      <c r="D323">
        <v>40</v>
      </c>
      <c r="E323">
        <v>47</v>
      </c>
      <c r="F323">
        <v>73</v>
      </c>
      <c r="H323" t="str">
        <f t="shared" si="12"/>
        <v>Grade 3 Girls Michael A. Kostek A</v>
      </c>
      <c r="I323">
        <f>COUNTIF('Point Totals by Grade-Gender'!A:A,'Team Points Summary'!H323)</f>
        <v>1</v>
      </c>
    </row>
    <row r="324" spans="1:9" ht="12.75">
      <c r="A324">
        <v>16</v>
      </c>
      <c r="B324" t="s">
        <v>315</v>
      </c>
      <c r="C324">
        <v>171</v>
      </c>
      <c r="D324">
        <v>37</v>
      </c>
      <c r="E324">
        <v>43</v>
      </c>
      <c r="F324">
        <v>91</v>
      </c>
      <c r="H324" t="str">
        <f t="shared" si="12"/>
        <v>Grade 3 Girls Uncas A</v>
      </c>
      <c r="I324">
        <f>COUNTIF('Point Totals by Grade-Gender'!A:A,'Team Points Summary'!H324)</f>
        <v>1</v>
      </c>
    </row>
    <row r="325" spans="1:9" ht="12.75">
      <c r="A325">
        <v>17</v>
      </c>
      <c r="B325" t="s">
        <v>323</v>
      </c>
      <c r="C325">
        <v>174</v>
      </c>
      <c r="D325">
        <v>31</v>
      </c>
      <c r="E325">
        <v>61</v>
      </c>
      <c r="F325">
        <v>82</v>
      </c>
      <c r="H325" t="str">
        <f t="shared" si="12"/>
        <v>Grade 3 Girls Meadowlark Christian A</v>
      </c>
      <c r="I325">
        <f>COUNTIF('Point Totals by Grade-Gender'!A:A,'Team Points Summary'!H325)</f>
        <v>1</v>
      </c>
    </row>
    <row r="326" spans="1:9" ht="12.75">
      <c r="A326">
        <v>18</v>
      </c>
      <c r="B326" t="s">
        <v>322</v>
      </c>
      <c r="C326">
        <v>180</v>
      </c>
      <c r="D326">
        <v>2</v>
      </c>
      <c r="E326">
        <v>84</v>
      </c>
      <c r="F326">
        <v>94</v>
      </c>
      <c r="H326" t="str">
        <f t="shared" si="12"/>
        <v>Grade 3 Girls Lansdowne A</v>
      </c>
      <c r="I326">
        <f>COUNTIF('Point Totals by Grade-Gender'!A:A,'Team Points Summary'!H326)</f>
        <v>1</v>
      </c>
    </row>
    <row r="327" spans="1:9" ht="12.75">
      <c r="A327">
        <v>19</v>
      </c>
      <c r="B327" t="s">
        <v>316</v>
      </c>
      <c r="C327">
        <v>183</v>
      </c>
      <c r="D327">
        <v>45</v>
      </c>
      <c r="E327">
        <v>68</v>
      </c>
      <c r="F327">
        <v>70</v>
      </c>
      <c r="H327" t="str">
        <f t="shared" si="12"/>
        <v>Grade 3 Girls Holyrood B</v>
      </c>
      <c r="I327">
        <f>COUNTIF('Point Totals by Grade-Gender'!A:A,'Team Points Summary'!H327)</f>
        <v>1</v>
      </c>
    </row>
    <row r="328" spans="1:9" ht="12.75">
      <c r="A328">
        <v>20</v>
      </c>
      <c r="B328" t="s">
        <v>389</v>
      </c>
      <c r="C328">
        <v>185</v>
      </c>
      <c r="D328">
        <v>56</v>
      </c>
      <c r="E328">
        <v>60</v>
      </c>
      <c r="F328">
        <v>69</v>
      </c>
      <c r="H328" t="str">
        <f t="shared" si="12"/>
        <v>Grade 3 Girls Strathcona Christian Ac C</v>
      </c>
      <c r="I328">
        <f>COUNTIF('Point Totals by Grade-Gender'!A:A,'Team Points Summary'!H328)</f>
        <v>1</v>
      </c>
    </row>
    <row r="329" spans="1:9" ht="12.75">
      <c r="A329">
        <v>21</v>
      </c>
      <c r="B329" t="s">
        <v>301</v>
      </c>
      <c r="C329">
        <v>192</v>
      </c>
      <c r="D329">
        <v>62</v>
      </c>
      <c r="E329">
        <v>63</v>
      </c>
      <c r="F329">
        <v>67</v>
      </c>
      <c r="H329" t="str">
        <f t="shared" si="12"/>
        <v>Grade 3 Girls Edmonton Christian West A</v>
      </c>
      <c r="I329">
        <f>COUNTIF('Point Totals by Grade-Gender'!A:A,'Team Points Summary'!H329)</f>
        <v>1</v>
      </c>
    </row>
    <row r="330" spans="1:9" ht="12.75">
      <c r="A330">
        <v>22</v>
      </c>
      <c r="B330" t="s">
        <v>305</v>
      </c>
      <c r="C330">
        <v>211</v>
      </c>
      <c r="D330">
        <v>22</v>
      </c>
      <c r="E330">
        <v>75</v>
      </c>
      <c r="F330">
        <v>114</v>
      </c>
      <c r="H330" t="str">
        <f t="shared" si="12"/>
        <v>Grade 3 Girls Belgravia A</v>
      </c>
      <c r="I330">
        <f>COUNTIF('Point Totals by Grade-Gender'!A:A,'Team Points Summary'!H330)</f>
        <v>1</v>
      </c>
    </row>
    <row r="331" spans="1:9" ht="12.75">
      <c r="A331">
        <v>23</v>
      </c>
      <c r="B331" t="s">
        <v>329</v>
      </c>
      <c r="C331">
        <v>219</v>
      </c>
      <c r="D331">
        <v>49</v>
      </c>
      <c r="E331">
        <v>55</v>
      </c>
      <c r="F331">
        <v>115</v>
      </c>
      <c r="H331" t="str">
        <f t="shared" si="12"/>
        <v>Grade 3 Girls St. Clement A</v>
      </c>
      <c r="I331">
        <f>COUNTIF('Point Totals by Grade-Gender'!A:A,'Team Points Summary'!H331)</f>
        <v>1</v>
      </c>
    </row>
    <row r="332" spans="1:9" ht="12.75">
      <c r="A332">
        <v>24</v>
      </c>
      <c r="B332" t="s">
        <v>390</v>
      </c>
      <c r="C332">
        <v>219</v>
      </c>
      <c r="D332">
        <v>51</v>
      </c>
      <c r="E332">
        <v>66</v>
      </c>
      <c r="F332">
        <v>102</v>
      </c>
      <c r="H332" t="str">
        <f t="shared" si="12"/>
        <v>Grade 3 Girls Suzuki Charter B</v>
      </c>
      <c r="I332">
        <f>COUNTIF('Point Totals by Grade-Gender'!A:A,'Team Points Summary'!H332)</f>
        <v>1</v>
      </c>
    </row>
    <row r="333" spans="1:9" ht="12.75">
      <c r="A333">
        <v>25</v>
      </c>
      <c r="B333" t="s">
        <v>391</v>
      </c>
      <c r="C333">
        <v>226</v>
      </c>
      <c r="D333">
        <v>71</v>
      </c>
      <c r="E333">
        <v>77</v>
      </c>
      <c r="F333">
        <v>78</v>
      </c>
      <c r="H333" t="str">
        <f t="shared" si="12"/>
        <v>Grade 3 Girls Strathcona Christian Ac D</v>
      </c>
      <c r="I333">
        <f>COUNTIF('Point Totals by Grade-Gender'!A:A,'Team Points Summary'!H333)</f>
        <v>1</v>
      </c>
    </row>
    <row r="334" spans="1:9" ht="12.75">
      <c r="A334">
        <v>26</v>
      </c>
      <c r="B334" t="s">
        <v>297</v>
      </c>
      <c r="C334">
        <v>249</v>
      </c>
      <c r="D334">
        <v>21</v>
      </c>
      <c r="E334">
        <v>97</v>
      </c>
      <c r="F334">
        <v>131</v>
      </c>
      <c r="H334" t="str">
        <f t="shared" si="12"/>
        <v>Grade 3 Girls Johnny Bright A</v>
      </c>
      <c r="I334">
        <f>COUNTIF('Point Totals by Grade-Gender'!A:A,'Team Points Summary'!H334)</f>
        <v>1</v>
      </c>
    </row>
    <row r="335" spans="1:9" ht="12.75">
      <c r="A335">
        <v>27</v>
      </c>
      <c r="B335" t="s">
        <v>392</v>
      </c>
      <c r="C335">
        <v>249</v>
      </c>
      <c r="D335">
        <v>76</v>
      </c>
      <c r="E335">
        <v>80</v>
      </c>
      <c r="F335">
        <v>93</v>
      </c>
      <c r="H335" t="str">
        <f t="shared" si="12"/>
        <v>Grade 3 Girls Windsor Park C</v>
      </c>
      <c r="I335">
        <f>COUNTIF('Point Totals by Grade-Gender'!A:A,'Team Points Summary'!H335)</f>
        <v>1</v>
      </c>
    </row>
    <row r="336" spans="1:9" ht="12.75">
      <c r="A336">
        <v>28</v>
      </c>
      <c r="B336" t="s">
        <v>371</v>
      </c>
      <c r="C336">
        <v>255</v>
      </c>
      <c r="D336">
        <v>81</v>
      </c>
      <c r="E336">
        <v>86</v>
      </c>
      <c r="F336">
        <v>88</v>
      </c>
      <c r="H336" t="str">
        <f t="shared" si="12"/>
        <v>Grade 3 Girls Earl Buxton C</v>
      </c>
      <c r="I336">
        <f>COUNTIF('Point Totals by Grade-Gender'!A:A,'Team Points Summary'!H336)</f>
        <v>1</v>
      </c>
    </row>
    <row r="337" spans="1:9" ht="12.75">
      <c r="A337">
        <v>29</v>
      </c>
      <c r="B337" t="s">
        <v>307</v>
      </c>
      <c r="C337">
        <v>299</v>
      </c>
      <c r="D337">
        <v>74</v>
      </c>
      <c r="E337">
        <v>106</v>
      </c>
      <c r="F337">
        <v>119</v>
      </c>
      <c r="H337" t="str">
        <f t="shared" si="12"/>
        <v>Grade 3 Girls Michael A. Kostek B</v>
      </c>
      <c r="I337">
        <f>COUNTIF('Point Totals by Grade-Gender'!A:A,'Team Points Summary'!H337)</f>
        <v>1</v>
      </c>
    </row>
    <row r="338" spans="1:9" ht="12.75">
      <c r="A338">
        <v>30</v>
      </c>
      <c r="B338" t="s">
        <v>374</v>
      </c>
      <c r="C338">
        <v>306</v>
      </c>
      <c r="D338">
        <v>89</v>
      </c>
      <c r="E338">
        <v>105</v>
      </c>
      <c r="F338">
        <v>112</v>
      </c>
      <c r="H338" t="str">
        <f t="shared" si="12"/>
        <v>Grade 3 Girls Earl Buxton D</v>
      </c>
      <c r="I338">
        <f>COUNTIF('Point Totals by Grade-Gender'!A:A,'Team Points Summary'!H338)</f>
        <v>1</v>
      </c>
    </row>
    <row r="339" spans="1:9" ht="12.75">
      <c r="A339">
        <v>31</v>
      </c>
      <c r="B339" t="s">
        <v>314</v>
      </c>
      <c r="C339">
        <v>310</v>
      </c>
      <c r="D339">
        <v>16</v>
      </c>
      <c r="E339">
        <v>90</v>
      </c>
      <c r="F339">
        <v>204</v>
      </c>
      <c r="H339" t="str">
        <f t="shared" si="12"/>
        <v>Grade 3 Girls Michael Strembitsky A</v>
      </c>
      <c r="I339">
        <f>COUNTIF('Point Totals by Grade-Gender'!A:A,'Team Points Summary'!H339)</f>
        <v>1</v>
      </c>
    </row>
    <row r="340" spans="1:9" ht="12.75">
      <c r="A340">
        <v>32</v>
      </c>
      <c r="B340" t="s">
        <v>293</v>
      </c>
      <c r="C340">
        <v>314</v>
      </c>
      <c r="D340">
        <v>95</v>
      </c>
      <c r="E340">
        <v>108</v>
      </c>
      <c r="F340">
        <v>111</v>
      </c>
      <c r="H340" t="str">
        <f t="shared" si="12"/>
        <v>Grade 3 Girls Pine Street A</v>
      </c>
      <c r="I340">
        <f>COUNTIF('Point Totals by Grade-Gender'!A:A,'Team Points Summary'!H340)</f>
        <v>1</v>
      </c>
    </row>
    <row r="341" spans="1:9" ht="12.75">
      <c r="A341">
        <v>33</v>
      </c>
      <c r="B341" t="s">
        <v>328</v>
      </c>
      <c r="C341">
        <v>317</v>
      </c>
      <c r="D341">
        <v>79</v>
      </c>
      <c r="E341">
        <v>118</v>
      </c>
      <c r="F341">
        <v>120</v>
      </c>
      <c r="H341" t="str">
        <f t="shared" si="12"/>
        <v>Grade 3 Girls Holyrood C</v>
      </c>
      <c r="I341">
        <f>COUNTIF('Point Totals by Grade-Gender'!A:A,'Team Points Summary'!H341)</f>
        <v>1</v>
      </c>
    </row>
    <row r="342" spans="1:9" ht="12.75">
      <c r="A342">
        <v>34</v>
      </c>
      <c r="B342" t="s">
        <v>295</v>
      </c>
      <c r="C342">
        <v>321</v>
      </c>
      <c r="D342">
        <v>50</v>
      </c>
      <c r="E342">
        <v>98</v>
      </c>
      <c r="F342">
        <v>173</v>
      </c>
      <c r="H342" t="str">
        <f t="shared" si="12"/>
        <v>Grade 3 Girls Greenview A</v>
      </c>
      <c r="I342">
        <f>COUNTIF('Point Totals by Grade-Gender'!A:A,'Team Points Summary'!H342)</f>
        <v>1</v>
      </c>
    </row>
    <row r="343" spans="1:9" ht="12.75">
      <c r="A343">
        <v>35</v>
      </c>
      <c r="B343" t="s">
        <v>393</v>
      </c>
      <c r="C343">
        <v>333</v>
      </c>
      <c r="D343">
        <v>103</v>
      </c>
      <c r="E343">
        <v>109</v>
      </c>
      <c r="F343">
        <v>121</v>
      </c>
      <c r="H343" t="str">
        <f t="shared" si="12"/>
        <v>Grade 3 Girls Strathcona Christian Ac E</v>
      </c>
      <c r="I343">
        <f>COUNTIF('Point Totals by Grade-Gender'!A:A,'Team Points Summary'!H343)</f>
        <v>1</v>
      </c>
    </row>
    <row r="344" spans="1:9" ht="12.75">
      <c r="A344">
        <v>36</v>
      </c>
      <c r="B344" t="s">
        <v>313</v>
      </c>
      <c r="C344">
        <v>352</v>
      </c>
      <c r="D344">
        <v>96</v>
      </c>
      <c r="E344">
        <v>110</v>
      </c>
      <c r="F344">
        <v>146</v>
      </c>
      <c r="H344" t="str">
        <f t="shared" si="12"/>
        <v>Grade 3 Girls Rio Terrace B</v>
      </c>
      <c r="I344">
        <f>COUNTIF('Point Totals by Grade-Gender'!A:A,'Team Points Summary'!H344)</f>
        <v>1</v>
      </c>
    </row>
    <row r="345" spans="1:9" ht="12.75">
      <c r="A345">
        <v>37</v>
      </c>
      <c r="B345" t="s">
        <v>299</v>
      </c>
      <c r="C345">
        <v>354</v>
      </c>
      <c r="D345">
        <v>65</v>
      </c>
      <c r="E345">
        <v>141</v>
      </c>
      <c r="F345">
        <v>148</v>
      </c>
      <c r="H345" t="str">
        <f t="shared" si="12"/>
        <v>Grade 3 Girls McKernan A</v>
      </c>
      <c r="I345">
        <f>COUNTIF('Point Totals by Grade-Gender'!A:A,'Team Points Summary'!H345)</f>
        <v>1</v>
      </c>
    </row>
    <row r="346" spans="1:9" ht="12.75">
      <c r="A346">
        <v>38</v>
      </c>
      <c r="B346" t="s">
        <v>309</v>
      </c>
      <c r="C346">
        <v>356</v>
      </c>
      <c r="D346">
        <v>92</v>
      </c>
      <c r="E346">
        <v>125</v>
      </c>
      <c r="F346">
        <v>139</v>
      </c>
      <c r="H346" t="str">
        <f t="shared" si="12"/>
        <v>Grade 3 Girls Malmo A</v>
      </c>
      <c r="I346">
        <f>COUNTIF('Point Totals by Grade-Gender'!A:A,'Team Points Summary'!H346)</f>
        <v>1</v>
      </c>
    </row>
    <row r="347" spans="1:9" ht="12.75">
      <c r="A347">
        <v>39</v>
      </c>
      <c r="B347" t="s">
        <v>394</v>
      </c>
      <c r="C347">
        <v>375</v>
      </c>
      <c r="D347">
        <v>116</v>
      </c>
      <c r="E347">
        <v>129</v>
      </c>
      <c r="F347">
        <v>130</v>
      </c>
      <c r="H347" t="str">
        <f t="shared" si="12"/>
        <v>Grade 3 Girls Earl Buxton E</v>
      </c>
      <c r="I347">
        <f>COUNTIF('Point Totals by Grade-Gender'!A:A,'Team Points Summary'!H347)</f>
        <v>1</v>
      </c>
    </row>
    <row r="348" spans="1:9" ht="12.75">
      <c r="A348">
        <v>40</v>
      </c>
      <c r="B348" t="s">
        <v>331</v>
      </c>
      <c r="C348">
        <v>382</v>
      </c>
      <c r="D348">
        <v>107</v>
      </c>
      <c r="E348">
        <v>137</v>
      </c>
      <c r="F348">
        <v>138</v>
      </c>
      <c r="H348" t="str">
        <f t="shared" si="12"/>
        <v>Grade 3 Girls Crestwood A</v>
      </c>
      <c r="I348">
        <f>COUNTIF('Point Totals by Grade-Gender'!A:A,'Team Points Summary'!H348)</f>
        <v>1</v>
      </c>
    </row>
    <row r="349" spans="1:9" ht="12.75">
      <c r="A349">
        <v>41</v>
      </c>
      <c r="B349" t="s">
        <v>330</v>
      </c>
      <c r="C349">
        <v>392</v>
      </c>
      <c r="D349">
        <v>123</v>
      </c>
      <c r="E349">
        <v>124</v>
      </c>
      <c r="F349">
        <v>145</v>
      </c>
      <c r="H349" t="str">
        <f t="shared" si="12"/>
        <v>Grade 3 Girls Michael A. Kostek C</v>
      </c>
      <c r="I349">
        <f>COUNTIF('Point Totals by Grade-Gender'!A:A,'Team Points Summary'!H349)</f>
        <v>1</v>
      </c>
    </row>
    <row r="350" spans="1:9" ht="12.75">
      <c r="A350">
        <v>42</v>
      </c>
      <c r="B350" t="s">
        <v>327</v>
      </c>
      <c r="C350">
        <v>397</v>
      </c>
      <c r="D350">
        <v>127</v>
      </c>
      <c r="E350">
        <v>128</v>
      </c>
      <c r="F350">
        <v>142</v>
      </c>
      <c r="H350" t="str">
        <f t="shared" si="12"/>
        <v>Grade 3 Girls Menisa A</v>
      </c>
      <c r="I350">
        <f>COUNTIF('Point Totals by Grade-Gender'!A:A,'Team Points Summary'!H350)</f>
        <v>1</v>
      </c>
    </row>
    <row r="351" spans="1:9" ht="12.75">
      <c r="A351">
        <v>43</v>
      </c>
      <c r="B351" t="s">
        <v>361</v>
      </c>
      <c r="C351">
        <v>432</v>
      </c>
      <c r="D351">
        <v>54</v>
      </c>
      <c r="E351">
        <v>188</v>
      </c>
      <c r="F351">
        <v>190</v>
      </c>
      <c r="H351" t="str">
        <f t="shared" si="12"/>
        <v>Grade 3 Girls Win Ferguson A</v>
      </c>
      <c r="I351">
        <f>COUNTIF('Point Totals by Grade-Gender'!A:A,'Team Points Summary'!H351)</f>
        <v>1</v>
      </c>
    </row>
    <row r="352" spans="1:9" ht="12.75">
      <c r="A352">
        <v>44</v>
      </c>
      <c r="B352" t="s">
        <v>306</v>
      </c>
      <c r="C352">
        <v>433</v>
      </c>
      <c r="D352">
        <v>132</v>
      </c>
      <c r="E352">
        <v>136</v>
      </c>
      <c r="F352">
        <v>165</v>
      </c>
      <c r="H352" t="str">
        <f t="shared" si="12"/>
        <v>Grade 3 Girls Johnny Bright B</v>
      </c>
      <c r="I352">
        <f>COUNTIF('Point Totals by Grade-Gender'!A:A,'Team Points Summary'!H352)</f>
        <v>1</v>
      </c>
    </row>
    <row r="353" spans="1:9" ht="12.75">
      <c r="A353">
        <v>45</v>
      </c>
      <c r="B353" t="s">
        <v>332</v>
      </c>
      <c r="C353">
        <v>433</v>
      </c>
      <c r="D353">
        <v>134</v>
      </c>
      <c r="E353">
        <v>135</v>
      </c>
      <c r="F353">
        <v>164</v>
      </c>
      <c r="H353" t="str">
        <f t="shared" si="12"/>
        <v>Grade 3 Girls Meyokumin A</v>
      </c>
      <c r="I353">
        <f>COUNTIF('Point Totals by Grade-Gender'!A:A,'Team Points Summary'!H353)</f>
        <v>1</v>
      </c>
    </row>
    <row r="354" spans="1:9" ht="12.75">
      <c r="A354">
        <v>46</v>
      </c>
      <c r="B354" t="s">
        <v>381</v>
      </c>
      <c r="C354">
        <v>434</v>
      </c>
      <c r="D354">
        <v>133</v>
      </c>
      <c r="E354">
        <v>150</v>
      </c>
      <c r="F354">
        <v>151</v>
      </c>
      <c r="H354" t="str">
        <f aca="true" t="shared" si="13" ref="H354:H362">CONCATENATE("Grade 3 Girls ",B354)</f>
        <v>Grade 3 Girls Steinhauer A</v>
      </c>
      <c r="I354">
        <f>COUNTIF('Point Totals by Grade-Gender'!A:A,'Team Points Summary'!H354)</f>
        <v>1</v>
      </c>
    </row>
    <row r="355" spans="1:9" ht="12.75">
      <c r="A355">
        <v>47</v>
      </c>
      <c r="B355" t="s">
        <v>395</v>
      </c>
      <c r="C355">
        <v>452</v>
      </c>
      <c r="D355">
        <v>104</v>
      </c>
      <c r="E355">
        <v>147</v>
      </c>
      <c r="F355">
        <v>201</v>
      </c>
      <c r="H355" t="str">
        <f t="shared" si="13"/>
        <v>Grade 3 Girls Suzuki Charter C</v>
      </c>
      <c r="I355">
        <f>COUNTIF('Point Totals by Grade-Gender'!A:A,'Team Points Summary'!H355)</f>
        <v>1</v>
      </c>
    </row>
    <row r="356" spans="1:9" ht="12.75">
      <c r="A356">
        <v>48</v>
      </c>
      <c r="B356" t="s">
        <v>350</v>
      </c>
      <c r="C356">
        <v>464</v>
      </c>
      <c r="D356">
        <v>143</v>
      </c>
      <c r="E356">
        <v>155</v>
      </c>
      <c r="F356">
        <v>166</v>
      </c>
      <c r="H356" t="str">
        <f t="shared" si="13"/>
        <v>Grade 3 Girls St. Clement B</v>
      </c>
      <c r="I356">
        <f>COUNTIF('Point Totals by Grade-Gender'!A:A,'Team Points Summary'!H356)</f>
        <v>1</v>
      </c>
    </row>
    <row r="357" spans="1:9" ht="12.75">
      <c r="A357">
        <v>49</v>
      </c>
      <c r="B357" t="s">
        <v>335</v>
      </c>
      <c r="C357">
        <v>467</v>
      </c>
      <c r="D357">
        <v>154</v>
      </c>
      <c r="E357">
        <v>156</v>
      </c>
      <c r="F357">
        <v>157</v>
      </c>
      <c r="H357" t="str">
        <f t="shared" si="13"/>
        <v>Grade 3 Girls McKernan B</v>
      </c>
      <c r="I357">
        <f>COUNTIF('Point Totals by Grade-Gender'!A:A,'Team Points Summary'!H357)</f>
        <v>1</v>
      </c>
    </row>
    <row r="358" spans="1:9" ht="12.75">
      <c r="A358">
        <v>50</v>
      </c>
      <c r="B358" t="s">
        <v>396</v>
      </c>
      <c r="C358">
        <v>476</v>
      </c>
      <c r="D358">
        <v>122</v>
      </c>
      <c r="E358">
        <v>171</v>
      </c>
      <c r="F358">
        <v>183</v>
      </c>
      <c r="H358" t="str">
        <f t="shared" si="13"/>
        <v>Grade 3 Girls Uncas B</v>
      </c>
      <c r="I358">
        <f>COUNTIF('Point Totals by Grade-Gender'!A:A,'Team Points Summary'!H358)</f>
        <v>1</v>
      </c>
    </row>
    <row r="359" spans="1:9" ht="12.75">
      <c r="A359">
        <v>51</v>
      </c>
      <c r="B359" t="s">
        <v>397</v>
      </c>
      <c r="C359">
        <v>492</v>
      </c>
      <c r="D359">
        <v>144</v>
      </c>
      <c r="E359">
        <v>153</v>
      </c>
      <c r="F359">
        <v>195</v>
      </c>
      <c r="H359" t="str">
        <f t="shared" si="13"/>
        <v>Grade 3 Girls Earl Buxton F</v>
      </c>
      <c r="I359">
        <f>COUNTIF('Point Totals by Grade-Gender'!A:A,'Team Points Summary'!H359)</f>
        <v>1</v>
      </c>
    </row>
    <row r="360" spans="1:9" ht="12.75">
      <c r="A360">
        <v>52</v>
      </c>
      <c r="B360" t="s">
        <v>345</v>
      </c>
      <c r="C360">
        <v>521</v>
      </c>
      <c r="D360">
        <v>140</v>
      </c>
      <c r="E360">
        <v>189</v>
      </c>
      <c r="F360">
        <v>192</v>
      </c>
      <c r="H360" t="str">
        <f t="shared" si="13"/>
        <v>Grade 3 Girls Malmo B</v>
      </c>
      <c r="I360">
        <f>COUNTIF('Point Totals by Grade-Gender'!A:A,'Team Points Summary'!H360)</f>
        <v>1</v>
      </c>
    </row>
    <row r="361" spans="1:9" ht="12.75">
      <c r="A361">
        <v>53</v>
      </c>
      <c r="B361" t="s">
        <v>340</v>
      </c>
      <c r="C361">
        <v>545</v>
      </c>
      <c r="D361">
        <v>170</v>
      </c>
      <c r="E361">
        <v>172</v>
      </c>
      <c r="F361">
        <v>203</v>
      </c>
      <c r="H361" t="str">
        <f t="shared" si="13"/>
        <v>Grade 3 Girls Meyokumin B</v>
      </c>
      <c r="I361">
        <f>COUNTIF('Point Totals by Grade-Gender'!A:A,'Team Points Summary'!H361)</f>
        <v>1</v>
      </c>
    </row>
    <row r="362" spans="1:9" ht="12.75">
      <c r="A362">
        <v>54</v>
      </c>
      <c r="B362" t="s">
        <v>353</v>
      </c>
      <c r="C362">
        <v>546</v>
      </c>
      <c r="D362">
        <v>180</v>
      </c>
      <c r="E362">
        <v>181</v>
      </c>
      <c r="F362">
        <v>185</v>
      </c>
      <c r="H362" t="str">
        <f t="shared" si="13"/>
        <v>Grade 3 Girls McKernan C</v>
      </c>
      <c r="I362">
        <f>COUNTIF('Point Totals by Grade-Gender'!A:A,'Team Points Summary'!H362)</f>
        <v>1</v>
      </c>
    </row>
    <row r="363" spans="1:9" ht="12.75">
      <c r="A363">
        <v>55</v>
      </c>
      <c r="B363" t="s">
        <v>341</v>
      </c>
      <c r="C363">
        <v>560</v>
      </c>
      <c r="D363">
        <v>163</v>
      </c>
      <c r="E363">
        <v>198</v>
      </c>
      <c r="F363">
        <v>199</v>
      </c>
      <c r="H363" t="str">
        <f t="shared" si="12"/>
        <v>Grade 3 Girls Michael A. Kostek D</v>
      </c>
      <c r="I363">
        <f>COUNTIF('Point Totals by Grade-Gender'!A:A,'Team Points Summary'!H363)</f>
        <v>1</v>
      </c>
    </row>
    <row r="364" spans="1:9" ht="12.75">
      <c r="A364">
        <v>56</v>
      </c>
      <c r="B364" t="s">
        <v>317</v>
      </c>
      <c r="C364">
        <v>569</v>
      </c>
      <c r="D364">
        <v>178</v>
      </c>
      <c r="E364">
        <v>194</v>
      </c>
      <c r="F364">
        <v>197</v>
      </c>
      <c r="H364" t="str">
        <f t="shared" si="12"/>
        <v>Grade 3 Girls Rio Terrace C</v>
      </c>
      <c r="I364">
        <f>COUNTIF('Point Totals by Grade-Gender'!A:A,'Team Points Summary'!H364)</f>
        <v>1</v>
      </c>
    </row>
    <row r="365" spans="3:9" ht="12.75">
      <c r="C365">
        <f>SUM(C309:C364)</f>
        <v>15754</v>
      </c>
      <c r="H365" s="1" t="s">
        <v>120</v>
      </c>
      <c r="I365">
        <f>COUNTIF('Point Totals by Grade-Gender'!A:A,'Team Points Summary'!H365)</f>
        <v>1</v>
      </c>
    </row>
    <row r="366" ht="12.75">
      <c r="H366" s="1"/>
    </row>
    <row r="367" ht="12.75">
      <c r="A367" s="1" t="s">
        <v>276</v>
      </c>
    </row>
    <row r="368" spans="1:9" ht="12.75">
      <c r="A368">
        <v>1</v>
      </c>
      <c r="B368" t="s">
        <v>291</v>
      </c>
      <c r="C368">
        <v>49</v>
      </c>
      <c r="D368">
        <v>4</v>
      </c>
      <c r="E368">
        <v>13</v>
      </c>
      <c r="F368">
        <v>32</v>
      </c>
      <c r="H368" t="str">
        <f aca="true" t="shared" si="14" ref="H368:H438">CONCATENATE("Grade 3 Boys ",B368)</f>
        <v>Grade 3 Boys Michael A. Kostek A</v>
      </c>
      <c r="I368">
        <f>COUNTIF('Point Totals by Grade-Gender'!A:A,'Team Points Summary'!H368)</f>
        <v>1</v>
      </c>
    </row>
    <row r="369" spans="1:9" ht="12.75">
      <c r="A369">
        <v>2</v>
      </c>
      <c r="B369" t="s">
        <v>292</v>
      </c>
      <c r="C369">
        <v>54</v>
      </c>
      <c r="D369">
        <v>3</v>
      </c>
      <c r="E369">
        <v>25</v>
      </c>
      <c r="F369">
        <v>26</v>
      </c>
      <c r="H369" t="str">
        <f t="shared" si="14"/>
        <v>Grade 3 Boys George P. Nicholson A</v>
      </c>
      <c r="I369">
        <f>COUNTIF('Point Totals by Grade-Gender'!A:A,'Team Points Summary'!H369)</f>
        <v>1</v>
      </c>
    </row>
    <row r="370" spans="1:9" ht="12.75">
      <c r="A370">
        <v>3</v>
      </c>
      <c r="B370" t="s">
        <v>293</v>
      </c>
      <c r="C370">
        <v>60</v>
      </c>
      <c r="D370">
        <v>14</v>
      </c>
      <c r="E370">
        <v>16</v>
      </c>
      <c r="F370">
        <v>30</v>
      </c>
      <c r="H370" t="str">
        <f t="shared" si="14"/>
        <v>Grade 3 Boys Pine Street A</v>
      </c>
      <c r="I370">
        <f>COUNTIF('Point Totals by Grade-Gender'!A:A,'Team Points Summary'!H370)</f>
        <v>1</v>
      </c>
    </row>
    <row r="371" spans="1:9" ht="12.75">
      <c r="A371">
        <v>4</v>
      </c>
      <c r="B371" t="s">
        <v>294</v>
      </c>
      <c r="C371">
        <v>63</v>
      </c>
      <c r="D371">
        <v>12</v>
      </c>
      <c r="E371">
        <v>17</v>
      </c>
      <c r="F371">
        <v>34</v>
      </c>
      <c r="H371" t="str">
        <f t="shared" si="14"/>
        <v>Grade 3 Boys Windsor Park A</v>
      </c>
      <c r="I371">
        <f>COUNTIF('Point Totals by Grade-Gender'!A:A,'Team Points Summary'!H371)</f>
        <v>1</v>
      </c>
    </row>
    <row r="372" spans="1:9" ht="12.75">
      <c r="A372">
        <v>5</v>
      </c>
      <c r="B372" t="s">
        <v>295</v>
      </c>
      <c r="C372">
        <v>68</v>
      </c>
      <c r="D372">
        <v>2</v>
      </c>
      <c r="E372">
        <v>7</v>
      </c>
      <c r="F372">
        <v>59</v>
      </c>
      <c r="H372" t="str">
        <f t="shared" si="14"/>
        <v>Grade 3 Boys Greenview A</v>
      </c>
      <c r="I372">
        <f>COUNTIF('Point Totals by Grade-Gender'!A:A,'Team Points Summary'!H372)</f>
        <v>1</v>
      </c>
    </row>
    <row r="373" spans="1:9" ht="12.75">
      <c r="A373">
        <v>6</v>
      </c>
      <c r="B373" t="s">
        <v>296</v>
      </c>
      <c r="C373">
        <v>78</v>
      </c>
      <c r="D373">
        <v>10</v>
      </c>
      <c r="E373">
        <v>23</v>
      </c>
      <c r="F373">
        <v>45</v>
      </c>
      <c r="H373" t="str">
        <f t="shared" si="14"/>
        <v>Grade 3 Boys Brookside A</v>
      </c>
      <c r="I373">
        <f>COUNTIF('Point Totals by Grade-Gender'!A:A,'Team Points Summary'!H373)</f>
        <v>1</v>
      </c>
    </row>
    <row r="374" spans="1:9" ht="12.75">
      <c r="A374">
        <v>7</v>
      </c>
      <c r="B374" t="s">
        <v>297</v>
      </c>
      <c r="C374">
        <v>84</v>
      </c>
      <c r="D374">
        <v>11</v>
      </c>
      <c r="E374">
        <v>27</v>
      </c>
      <c r="F374">
        <v>46</v>
      </c>
      <c r="H374" t="str">
        <f t="shared" si="14"/>
        <v>Grade 3 Boys Johnny Bright A</v>
      </c>
      <c r="I374">
        <f>COUNTIF('Point Totals by Grade-Gender'!A:A,'Team Points Summary'!H374)</f>
        <v>1</v>
      </c>
    </row>
    <row r="375" spans="1:9" ht="12.75">
      <c r="A375">
        <v>8</v>
      </c>
      <c r="B375" t="s">
        <v>298</v>
      </c>
      <c r="C375">
        <v>124</v>
      </c>
      <c r="D375">
        <v>31</v>
      </c>
      <c r="E375">
        <v>42</v>
      </c>
      <c r="F375">
        <v>51</v>
      </c>
      <c r="H375" t="str">
        <f t="shared" si="14"/>
        <v>Grade 3 Boys Rio Terrace A</v>
      </c>
      <c r="I375">
        <f>COUNTIF('Point Totals by Grade-Gender'!A:A,'Team Points Summary'!H375)</f>
        <v>1</v>
      </c>
    </row>
    <row r="376" spans="1:9" ht="12.75">
      <c r="A376">
        <v>9</v>
      </c>
      <c r="B376" t="s">
        <v>299</v>
      </c>
      <c r="C376">
        <v>126</v>
      </c>
      <c r="D376">
        <v>18</v>
      </c>
      <c r="E376">
        <v>43</v>
      </c>
      <c r="F376">
        <v>65</v>
      </c>
      <c r="H376" t="str">
        <f t="shared" si="14"/>
        <v>Grade 3 Boys McKernan A</v>
      </c>
      <c r="I376">
        <f>COUNTIF('Point Totals by Grade-Gender'!A:A,'Team Points Summary'!H376)</f>
        <v>1</v>
      </c>
    </row>
    <row r="377" spans="1:9" ht="12.75">
      <c r="A377">
        <v>10</v>
      </c>
      <c r="B377" t="s">
        <v>300</v>
      </c>
      <c r="C377">
        <v>127</v>
      </c>
      <c r="D377">
        <v>28</v>
      </c>
      <c r="E377">
        <v>38</v>
      </c>
      <c r="F377">
        <v>61</v>
      </c>
      <c r="H377" t="str">
        <f t="shared" si="14"/>
        <v>Grade 3 Boys Parkallen A</v>
      </c>
      <c r="I377">
        <f>COUNTIF('Point Totals by Grade-Gender'!A:A,'Team Points Summary'!H377)</f>
        <v>1</v>
      </c>
    </row>
    <row r="378" spans="1:9" ht="12.75">
      <c r="A378">
        <v>11</v>
      </c>
      <c r="B378" t="s">
        <v>301</v>
      </c>
      <c r="C378">
        <v>131</v>
      </c>
      <c r="D378">
        <v>15</v>
      </c>
      <c r="E378">
        <v>19</v>
      </c>
      <c r="F378">
        <v>97</v>
      </c>
      <c r="H378" t="str">
        <f t="shared" si="14"/>
        <v>Grade 3 Boys Edmonton Christian West A</v>
      </c>
      <c r="I378">
        <f>COUNTIF('Point Totals by Grade-Gender'!A:A,'Team Points Summary'!H378)</f>
        <v>1</v>
      </c>
    </row>
    <row r="379" spans="1:9" ht="12.75">
      <c r="A379">
        <v>12</v>
      </c>
      <c r="B379" t="s">
        <v>302</v>
      </c>
      <c r="C379">
        <v>137</v>
      </c>
      <c r="D379">
        <v>21</v>
      </c>
      <c r="E379">
        <v>53</v>
      </c>
      <c r="F379">
        <v>63</v>
      </c>
      <c r="H379" t="str">
        <f t="shared" si="14"/>
        <v>Grade 3 Boys Brander Gardens A</v>
      </c>
      <c r="I379">
        <f>COUNTIF('Point Totals by Grade-Gender'!A:A,'Team Points Summary'!H379)</f>
        <v>1</v>
      </c>
    </row>
    <row r="380" spans="1:9" ht="12.75">
      <c r="A380">
        <v>13</v>
      </c>
      <c r="B380" t="s">
        <v>303</v>
      </c>
      <c r="C380">
        <v>140</v>
      </c>
      <c r="D380">
        <v>39</v>
      </c>
      <c r="E380">
        <v>41</v>
      </c>
      <c r="F380">
        <v>60</v>
      </c>
      <c r="H380" t="str">
        <f t="shared" si="14"/>
        <v>Grade 3 Boys Windsor Park B</v>
      </c>
      <c r="I380">
        <f>COUNTIF('Point Totals by Grade-Gender'!A:A,'Team Points Summary'!H380)</f>
        <v>1</v>
      </c>
    </row>
    <row r="381" spans="1:9" ht="12.75">
      <c r="A381">
        <v>14</v>
      </c>
      <c r="B381" t="s">
        <v>304</v>
      </c>
      <c r="C381">
        <v>154</v>
      </c>
      <c r="D381">
        <v>24</v>
      </c>
      <c r="E381">
        <v>55</v>
      </c>
      <c r="F381">
        <v>75</v>
      </c>
      <c r="H381" t="str">
        <f t="shared" si="14"/>
        <v>Grade 3 Boys Holyrood A</v>
      </c>
      <c r="I381">
        <f>COUNTIF('Point Totals by Grade-Gender'!A:A,'Team Points Summary'!H381)</f>
        <v>1</v>
      </c>
    </row>
    <row r="382" spans="1:9" ht="12.75">
      <c r="A382">
        <v>15</v>
      </c>
      <c r="B382" t="s">
        <v>305</v>
      </c>
      <c r="C382">
        <v>159</v>
      </c>
      <c r="D382">
        <v>20</v>
      </c>
      <c r="E382">
        <v>40</v>
      </c>
      <c r="F382">
        <v>99</v>
      </c>
      <c r="H382" t="str">
        <f t="shared" si="14"/>
        <v>Grade 3 Boys Belgravia A</v>
      </c>
      <c r="I382">
        <f>COUNTIF('Point Totals by Grade-Gender'!A:A,'Team Points Summary'!H382)</f>
        <v>1</v>
      </c>
    </row>
    <row r="383" spans="1:9" ht="12.75">
      <c r="A383">
        <v>16</v>
      </c>
      <c r="B383" t="s">
        <v>306</v>
      </c>
      <c r="C383">
        <v>201</v>
      </c>
      <c r="D383">
        <v>47</v>
      </c>
      <c r="E383">
        <v>66</v>
      </c>
      <c r="F383">
        <v>88</v>
      </c>
      <c r="H383" t="str">
        <f t="shared" si="14"/>
        <v>Grade 3 Boys Johnny Bright B</v>
      </c>
      <c r="I383">
        <f>COUNTIF('Point Totals by Grade-Gender'!A:A,'Team Points Summary'!H383)</f>
        <v>1</v>
      </c>
    </row>
    <row r="384" spans="1:9" ht="12.75">
      <c r="A384">
        <v>17</v>
      </c>
      <c r="B384" t="s">
        <v>307</v>
      </c>
      <c r="C384">
        <v>204</v>
      </c>
      <c r="D384">
        <v>37</v>
      </c>
      <c r="E384">
        <v>74</v>
      </c>
      <c r="F384">
        <v>93</v>
      </c>
      <c r="H384" t="str">
        <f t="shared" si="14"/>
        <v>Grade 3 Boys Michael A. Kostek B</v>
      </c>
      <c r="I384">
        <f>COUNTIF('Point Totals by Grade-Gender'!A:A,'Team Points Summary'!H384)</f>
        <v>1</v>
      </c>
    </row>
    <row r="385" spans="1:9" ht="12.75">
      <c r="A385">
        <v>18</v>
      </c>
      <c r="B385" t="s">
        <v>308</v>
      </c>
      <c r="C385">
        <v>223</v>
      </c>
      <c r="D385">
        <v>9</v>
      </c>
      <c r="E385">
        <v>54</v>
      </c>
      <c r="F385">
        <v>160</v>
      </c>
      <c r="H385" t="str">
        <f t="shared" si="14"/>
        <v>Grade 3 Boys Crawford Plains A</v>
      </c>
      <c r="I385">
        <f>COUNTIF('Point Totals by Grade-Gender'!A:A,'Team Points Summary'!H385)</f>
        <v>1</v>
      </c>
    </row>
    <row r="386" spans="1:9" ht="12.75">
      <c r="A386">
        <v>19</v>
      </c>
      <c r="B386" t="s">
        <v>309</v>
      </c>
      <c r="C386">
        <v>229</v>
      </c>
      <c r="D386">
        <v>29</v>
      </c>
      <c r="E386">
        <v>62</v>
      </c>
      <c r="F386">
        <v>138</v>
      </c>
      <c r="H386" t="str">
        <f t="shared" si="14"/>
        <v>Grade 3 Boys Malmo A</v>
      </c>
      <c r="I386">
        <f>COUNTIF('Point Totals by Grade-Gender'!A:A,'Team Points Summary'!H386)</f>
        <v>1</v>
      </c>
    </row>
    <row r="387" spans="1:9" ht="12.75">
      <c r="A387">
        <v>20</v>
      </c>
      <c r="B387" t="s">
        <v>310</v>
      </c>
      <c r="C387">
        <v>229</v>
      </c>
      <c r="D387">
        <v>49</v>
      </c>
      <c r="E387">
        <v>72</v>
      </c>
      <c r="F387">
        <v>108</v>
      </c>
      <c r="H387" t="str">
        <f t="shared" si="14"/>
        <v>Grade 3 Boys George P. Nicholson B</v>
      </c>
      <c r="I387">
        <f>COUNTIF('Point Totals by Grade-Gender'!A:A,'Team Points Summary'!H387)</f>
        <v>1</v>
      </c>
    </row>
    <row r="388" spans="1:9" ht="12.75">
      <c r="A388">
        <v>21</v>
      </c>
      <c r="B388" t="s">
        <v>311</v>
      </c>
      <c r="C388">
        <v>229</v>
      </c>
      <c r="D388">
        <v>70</v>
      </c>
      <c r="E388">
        <v>77</v>
      </c>
      <c r="F388">
        <v>82</v>
      </c>
      <c r="H388" t="str">
        <f t="shared" si="14"/>
        <v>Grade 3 Boys Brookside B</v>
      </c>
      <c r="I388">
        <f>COUNTIF('Point Totals by Grade-Gender'!A:A,'Team Points Summary'!H388)</f>
        <v>1</v>
      </c>
    </row>
    <row r="389" spans="1:9" ht="12.75">
      <c r="A389">
        <v>22</v>
      </c>
      <c r="B389" t="s">
        <v>312</v>
      </c>
      <c r="C389">
        <v>231</v>
      </c>
      <c r="D389">
        <v>67</v>
      </c>
      <c r="E389">
        <v>80</v>
      </c>
      <c r="F389">
        <v>84</v>
      </c>
      <c r="H389" t="str">
        <f t="shared" si="14"/>
        <v>Grade 3 Boys Suzuki Charter A</v>
      </c>
      <c r="I389">
        <f>COUNTIF('Point Totals by Grade-Gender'!A:A,'Team Points Summary'!H389)</f>
        <v>1</v>
      </c>
    </row>
    <row r="390" spans="1:9" ht="12.75">
      <c r="A390">
        <v>23</v>
      </c>
      <c r="B390" t="s">
        <v>313</v>
      </c>
      <c r="C390">
        <v>231</v>
      </c>
      <c r="D390">
        <v>64</v>
      </c>
      <c r="E390">
        <v>81</v>
      </c>
      <c r="F390">
        <v>86</v>
      </c>
      <c r="H390" t="str">
        <f t="shared" si="14"/>
        <v>Grade 3 Boys Rio Terrace B</v>
      </c>
      <c r="I390">
        <f>COUNTIF('Point Totals by Grade-Gender'!A:A,'Team Points Summary'!H390)</f>
        <v>1</v>
      </c>
    </row>
    <row r="391" spans="1:9" ht="12.75">
      <c r="A391">
        <v>24</v>
      </c>
      <c r="B391" t="s">
        <v>403</v>
      </c>
      <c r="C391">
        <v>236</v>
      </c>
      <c r="D391">
        <v>44</v>
      </c>
      <c r="E391">
        <v>58</v>
      </c>
      <c r="F391">
        <v>134</v>
      </c>
      <c r="H391" t="str">
        <f t="shared" si="14"/>
        <v>Grade 3 Boys Rutherford A</v>
      </c>
      <c r="I391">
        <f>COUNTIF('Point Totals by Grade-Gender'!A:A,'Team Points Summary'!H391)</f>
        <v>1</v>
      </c>
    </row>
    <row r="392" spans="1:9" ht="12.75">
      <c r="A392">
        <v>25</v>
      </c>
      <c r="B392" t="s">
        <v>314</v>
      </c>
      <c r="C392">
        <v>246</v>
      </c>
      <c r="D392">
        <v>8</v>
      </c>
      <c r="E392">
        <v>109</v>
      </c>
      <c r="F392">
        <v>129</v>
      </c>
      <c r="H392" t="str">
        <f t="shared" si="14"/>
        <v>Grade 3 Boys Michael Strembitsky A</v>
      </c>
      <c r="I392">
        <f>COUNTIF('Point Totals by Grade-Gender'!A:A,'Team Points Summary'!H392)</f>
        <v>1</v>
      </c>
    </row>
    <row r="393" spans="1:9" ht="12.75">
      <c r="A393">
        <v>26</v>
      </c>
      <c r="B393" t="s">
        <v>315</v>
      </c>
      <c r="C393">
        <v>276</v>
      </c>
      <c r="D393">
        <v>35</v>
      </c>
      <c r="E393">
        <v>85</v>
      </c>
      <c r="F393">
        <v>156</v>
      </c>
      <c r="H393" t="str">
        <f t="shared" si="14"/>
        <v>Grade 3 Boys Uncas A</v>
      </c>
      <c r="I393">
        <f>COUNTIF('Point Totals by Grade-Gender'!A:A,'Team Points Summary'!H393)</f>
        <v>1</v>
      </c>
    </row>
    <row r="394" spans="1:9" ht="12.75">
      <c r="A394">
        <v>27</v>
      </c>
      <c r="B394" t="s">
        <v>316</v>
      </c>
      <c r="C394">
        <v>279</v>
      </c>
      <c r="D394">
        <v>79</v>
      </c>
      <c r="E394">
        <v>83</v>
      </c>
      <c r="F394">
        <v>117</v>
      </c>
      <c r="H394" t="str">
        <f t="shared" si="14"/>
        <v>Grade 3 Boys Holyrood B</v>
      </c>
      <c r="I394">
        <f>COUNTIF('Point Totals by Grade-Gender'!A:A,'Team Points Summary'!H394)</f>
        <v>1</v>
      </c>
    </row>
    <row r="395" spans="1:9" ht="12.75">
      <c r="A395">
        <v>28</v>
      </c>
      <c r="B395" t="s">
        <v>317</v>
      </c>
      <c r="C395">
        <v>283</v>
      </c>
      <c r="D395">
        <v>89</v>
      </c>
      <c r="E395">
        <v>94</v>
      </c>
      <c r="F395">
        <v>100</v>
      </c>
      <c r="H395" t="str">
        <f t="shared" si="14"/>
        <v>Grade 3 Boys Rio Terrace C</v>
      </c>
      <c r="I395">
        <f>COUNTIF('Point Totals by Grade-Gender'!A:A,'Team Points Summary'!H395)</f>
        <v>1</v>
      </c>
    </row>
    <row r="396" spans="1:9" ht="12.75">
      <c r="A396">
        <v>29</v>
      </c>
      <c r="B396" t="s">
        <v>318</v>
      </c>
      <c r="C396">
        <v>288</v>
      </c>
      <c r="D396">
        <v>56</v>
      </c>
      <c r="E396">
        <v>114</v>
      </c>
      <c r="F396">
        <v>118</v>
      </c>
      <c r="H396" t="str">
        <f t="shared" si="14"/>
        <v>Grade 3 Boys Strathcona Christian Ac A</v>
      </c>
      <c r="I396">
        <f>COUNTIF('Point Totals by Grade-Gender'!A:A,'Team Points Summary'!H396)</f>
        <v>1</v>
      </c>
    </row>
    <row r="397" spans="1:9" ht="12.75">
      <c r="A397">
        <v>30</v>
      </c>
      <c r="B397" t="s">
        <v>319</v>
      </c>
      <c r="C397">
        <v>288</v>
      </c>
      <c r="D397">
        <v>87</v>
      </c>
      <c r="E397">
        <v>95</v>
      </c>
      <c r="F397">
        <v>106</v>
      </c>
      <c r="H397" t="str">
        <f t="shared" si="14"/>
        <v>Grade 3 Boys Brookside C</v>
      </c>
      <c r="I397">
        <f>COUNTIF('Point Totals by Grade-Gender'!A:A,'Team Points Summary'!H397)</f>
        <v>1</v>
      </c>
    </row>
    <row r="398" spans="1:9" ht="12.75">
      <c r="A398">
        <v>31</v>
      </c>
      <c r="B398" t="s">
        <v>320</v>
      </c>
      <c r="C398">
        <v>299</v>
      </c>
      <c r="D398">
        <v>78</v>
      </c>
      <c r="E398">
        <v>110</v>
      </c>
      <c r="F398">
        <v>111</v>
      </c>
      <c r="H398" t="str">
        <f t="shared" si="14"/>
        <v>Grade 3 Boys Parkallen B</v>
      </c>
      <c r="I398">
        <f>COUNTIF('Point Totals by Grade-Gender'!A:A,'Team Points Summary'!H398)</f>
        <v>1</v>
      </c>
    </row>
    <row r="399" spans="1:9" ht="12.75">
      <c r="A399">
        <v>32</v>
      </c>
      <c r="B399" t="s">
        <v>418</v>
      </c>
      <c r="C399">
        <v>321</v>
      </c>
      <c r="D399">
        <v>52</v>
      </c>
      <c r="E399">
        <v>122</v>
      </c>
      <c r="F399">
        <v>147</v>
      </c>
      <c r="H399" t="str">
        <f t="shared" si="14"/>
        <v>Grade 3 Boys King Edward A</v>
      </c>
      <c r="I399">
        <f>COUNTIF('Point Totals by Grade-Gender'!A:A,'Team Points Summary'!H399)</f>
        <v>1</v>
      </c>
    </row>
    <row r="400" spans="1:9" ht="12.75">
      <c r="A400">
        <v>33</v>
      </c>
      <c r="B400" t="s">
        <v>321</v>
      </c>
      <c r="C400">
        <v>321</v>
      </c>
      <c r="D400">
        <v>104</v>
      </c>
      <c r="E400">
        <v>105</v>
      </c>
      <c r="F400">
        <v>112</v>
      </c>
      <c r="H400" t="str">
        <f t="shared" si="14"/>
        <v>Grade 3 Boys Brander Gardens B</v>
      </c>
      <c r="I400">
        <f>COUNTIF('Point Totals by Grade-Gender'!A:A,'Team Points Summary'!H400)</f>
        <v>1</v>
      </c>
    </row>
    <row r="401" spans="1:9" ht="12.75">
      <c r="A401">
        <v>34</v>
      </c>
      <c r="B401" t="s">
        <v>322</v>
      </c>
      <c r="C401">
        <v>334</v>
      </c>
      <c r="D401">
        <v>98</v>
      </c>
      <c r="E401">
        <v>116</v>
      </c>
      <c r="F401">
        <v>120</v>
      </c>
      <c r="H401" t="str">
        <f t="shared" si="14"/>
        <v>Grade 3 Boys Lansdowne A</v>
      </c>
      <c r="I401">
        <f>COUNTIF('Point Totals by Grade-Gender'!A:A,'Team Points Summary'!H401)</f>
        <v>1</v>
      </c>
    </row>
    <row r="402" spans="1:9" ht="12.75">
      <c r="A402">
        <v>35</v>
      </c>
      <c r="B402" t="s">
        <v>388</v>
      </c>
      <c r="C402">
        <v>344</v>
      </c>
      <c r="D402">
        <v>36</v>
      </c>
      <c r="E402">
        <v>90</v>
      </c>
      <c r="F402">
        <v>218</v>
      </c>
      <c r="H402" t="str">
        <f t="shared" si="14"/>
        <v>Grade 3 Boys Winterburn A</v>
      </c>
      <c r="I402">
        <f>COUNTIF('Point Totals by Grade-Gender'!A:A,'Team Points Summary'!H402)</f>
        <v>1</v>
      </c>
    </row>
    <row r="403" spans="1:9" ht="12.75">
      <c r="A403">
        <v>36</v>
      </c>
      <c r="B403" t="s">
        <v>323</v>
      </c>
      <c r="C403">
        <v>350</v>
      </c>
      <c r="D403">
        <v>57</v>
      </c>
      <c r="E403">
        <v>132</v>
      </c>
      <c r="F403">
        <v>161</v>
      </c>
      <c r="H403" t="str">
        <f t="shared" si="14"/>
        <v>Grade 3 Boys Meadowlark Christian A</v>
      </c>
      <c r="I403">
        <f>COUNTIF('Point Totals by Grade-Gender'!A:A,'Team Points Summary'!H403)</f>
        <v>1</v>
      </c>
    </row>
    <row r="404" spans="1:9" ht="12.75">
      <c r="A404">
        <v>37</v>
      </c>
      <c r="B404" t="s">
        <v>324</v>
      </c>
      <c r="C404">
        <v>350</v>
      </c>
      <c r="D404">
        <v>96</v>
      </c>
      <c r="E404">
        <v>103</v>
      </c>
      <c r="F404">
        <v>151</v>
      </c>
      <c r="H404" t="str">
        <f t="shared" si="14"/>
        <v>Grade 3 Boys Pine Street B</v>
      </c>
      <c r="I404">
        <f>COUNTIF('Point Totals by Grade-Gender'!A:A,'Team Points Summary'!H404)</f>
        <v>1</v>
      </c>
    </row>
    <row r="405" spans="1:9" ht="12.75">
      <c r="A405">
        <v>38</v>
      </c>
      <c r="B405" t="s">
        <v>325</v>
      </c>
      <c r="C405">
        <v>353</v>
      </c>
      <c r="D405">
        <v>22</v>
      </c>
      <c r="E405">
        <v>133</v>
      </c>
      <c r="F405">
        <v>198</v>
      </c>
      <c r="H405" t="str">
        <f t="shared" si="14"/>
        <v>Grade 3 Boys Earl Buxton A</v>
      </c>
      <c r="I405">
        <f>COUNTIF('Point Totals by Grade-Gender'!A:A,'Team Points Summary'!H405)</f>
        <v>1</v>
      </c>
    </row>
    <row r="406" spans="1:9" ht="12.75">
      <c r="A406">
        <v>39</v>
      </c>
      <c r="B406" t="s">
        <v>326</v>
      </c>
      <c r="C406">
        <v>364</v>
      </c>
      <c r="D406">
        <v>76</v>
      </c>
      <c r="E406">
        <v>142</v>
      </c>
      <c r="F406">
        <v>146</v>
      </c>
      <c r="H406" t="str">
        <f t="shared" si="14"/>
        <v>Grade 3 Boys Lymburn A</v>
      </c>
      <c r="I406">
        <f>COUNTIF('Point Totals by Grade-Gender'!A:A,'Team Points Summary'!H406)</f>
        <v>1</v>
      </c>
    </row>
    <row r="407" spans="1:9" ht="12.75">
      <c r="A407">
        <v>40</v>
      </c>
      <c r="B407" t="s">
        <v>327</v>
      </c>
      <c r="C407">
        <v>366</v>
      </c>
      <c r="D407">
        <v>73</v>
      </c>
      <c r="E407">
        <v>144</v>
      </c>
      <c r="F407">
        <v>149</v>
      </c>
      <c r="H407" t="str">
        <f t="shared" si="14"/>
        <v>Grade 3 Boys Menisa A</v>
      </c>
      <c r="I407">
        <f>COUNTIF('Point Totals by Grade-Gender'!A:A,'Team Points Summary'!H407)</f>
        <v>1</v>
      </c>
    </row>
    <row r="408" spans="1:9" ht="12.75">
      <c r="A408">
        <v>41</v>
      </c>
      <c r="B408" t="s">
        <v>328</v>
      </c>
      <c r="C408">
        <v>379</v>
      </c>
      <c r="D408">
        <v>123</v>
      </c>
      <c r="E408">
        <v>125</v>
      </c>
      <c r="F408">
        <v>131</v>
      </c>
      <c r="H408" t="str">
        <f t="shared" si="14"/>
        <v>Grade 3 Boys Holyrood C</v>
      </c>
      <c r="I408">
        <f>COUNTIF('Point Totals by Grade-Gender'!A:A,'Team Points Summary'!H408)</f>
        <v>1</v>
      </c>
    </row>
    <row r="409" spans="1:9" ht="12.75">
      <c r="A409">
        <v>42</v>
      </c>
      <c r="B409" t="s">
        <v>329</v>
      </c>
      <c r="C409">
        <v>379</v>
      </c>
      <c r="D409">
        <v>69</v>
      </c>
      <c r="E409">
        <v>128</v>
      </c>
      <c r="F409">
        <v>182</v>
      </c>
      <c r="H409" t="str">
        <f t="shared" si="14"/>
        <v>Grade 3 Boys St. Clement A</v>
      </c>
      <c r="I409">
        <f>COUNTIF('Point Totals by Grade-Gender'!A:A,'Team Points Summary'!H409)</f>
        <v>1</v>
      </c>
    </row>
    <row r="410" spans="1:9" ht="12.75">
      <c r="A410">
        <v>43</v>
      </c>
      <c r="B410" t="s">
        <v>330</v>
      </c>
      <c r="C410">
        <v>399</v>
      </c>
      <c r="D410">
        <v>101</v>
      </c>
      <c r="E410">
        <v>124</v>
      </c>
      <c r="F410">
        <v>174</v>
      </c>
      <c r="H410" t="str">
        <f t="shared" si="14"/>
        <v>Grade 3 Boys Michael A. Kostek C</v>
      </c>
      <c r="I410">
        <f>COUNTIF('Point Totals by Grade-Gender'!A:A,'Team Points Summary'!H410)</f>
        <v>1</v>
      </c>
    </row>
    <row r="411" spans="1:9" ht="12.75">
      <c r="A411">
        <v>44</v>
      </c>
      <c r="B411" t="s">
        <v>331</v>
      </c>
      <c r="C411">
        <v>406</v>
      </c>
      <c r="D411">
        <v>115</v>
      </c>
      <c r="E411">
        <v>141</v>
      </c>
      <c r="F411">
        <v>150</v>
      </c>
      <c r="H411" t="str">
        <f t="shared" si="14"/>
        <v>Grade 3 Boys Crestwood A</v>
      </c>
      <c r="I411">
        <f>COUNTIF('Point Totals by Grade-Gender'!A:A,'Team Points Summary'!H411)</f>
        <v>1</v>
      </c>
    </row>
    <row r="412" spans="1:9" ht="12.75">
      <c r="A412">
        <v>45</v>
      </c>
      <c r="B412" t="s">
        <v>332</v>
      </c>
      <c r="C412">
        <v>419</v>
      </c>
      <c r="D412">
        <v>119</v>
      </c>
      <c r="E412">
        <v>130</v>
      </c>
      <c r="F412">
        <v>170</v>
      </c>
      <c r="H412" t="str">
        <f t="shared" si="14"/>
        <v>Grade 3 Boys Meyokumin A</v>
      </c>
      <c r="I412">
        <f>COUNTIF('Point Totals by Grade-Gender'!A:A,'Team Points Summary'!H412)</f>
        <v>1</v>
      </c>
    </row>
    <row r="413" spans="1:9" ht="12.75">
      <c r="A413">
        <v>46</v>
      </c>
      <c r="B413" t="s">
        <v>333</v>
      </c>
      <c r="C413">
        <v>423</v>
      </c>
      <c r="D413">
        <v>107</v>
      </c>
      <c r="E413">
        <v>154</v>
      </c>
      <c r="F413">
        <v>162</v>
      </c>
      <c r="H413" t="str">
        <f t="shared" si="14"/>
        <v>Grade 3 Boys Brookside D</v>
      </c>
      <c r="I413">
        <f>COUNTIF('Point Totals by Grade-Gender'!A:A,'Team Points Summary'!H413)</f>
        <v>1</v>
      </c>
    </row>
    <row r="414" spans="1:9" ht="12.75">
      <c r="A414">
        <v>47</v>
      </c>
      <c r="B414" t="s">
        <v>334</v>
      </c>
      <c r="C414">
        <v>428</v>
      </c>
      <c r="D414">
        <v>121</v>
      </c>
      <c r="E414">
        <v>152</v>
      </c>
      <c r="F414">
        <v>155</v>
      </c>
      <c r="H414" t="str">
        <f t="shared" si="14"/>
        <v>Grade 3 Boys Rio Terrace D</v>
      </c>
      <c r="I414">
        <f>COUNTIF('Point Totals by Grade-Gender'!A:A,'Team Points Summary'!H414)</f>
        <v>1</v>
      </c>
    </row>
    <row r="415" spans="1:9" ht="12.75">
      <c r="A415">
        <v>48</v>
      </c>
      <c r="B415" t="s">
        <v>411</v>
      </c>
      <c r="C415">
        <v>439</v>
      </c>
      <c r="D415">
        <v>102</v>
      </c>
      <c r="E415">
        <v>157</v>
      </c>
      <c r="F415">
        <v>180</v>
      </c>
      <c r="H415" t="str">
        <f t="shared" si="14"/>
        <v>Grade 3 Boys Lynnwood A</v>
      </c>
      <c r="I415">
        <f>COUNTIF('Point Totals by Grade-Gender'!A:A,'Team Points Summary'!H415)</f>
        <v>1</v>
      </c>
    </row>
    <row r="416" spans="1:9" ht="12.75">
      <c r="A416">
        <v>49</v>
      </c>
      <c r="B416" t="s">
        <v>360</v>
      </c>
      <c r="C416">
        <v>458</v>
      </c>
      <c r="D416">
        <v>33</v>
      </c>
      <c r="E416">
        <v>171</v>
      </c>
      <c r="F416">
        <v>254</v>
      </c>
      <c r="H416" t="str">
        <f t="shared" si="14"/>
        <v>Grade 3 Boys Centennial A</v>
      </c>
      <c r="I416">
        <f>COUNTIF('Point Totals by Grade-Gender'!A:A,'Team Points Summary'!H416)</f>
        <v>1</v>
      </c>
    </row>
    <row r="417" spans="1:9" ht="12.75">
      <c r="A417">
        <v>50</v>
      </c>
      <c r="B417" t="s">
        <v>335</v>
      </c>
      <c r="C417">
        <v>484</v>
      </c>
      <c r="D417">
        <v>91</v>
      </c>
      <c r="E417">
        <v>191</v>
      </c>
      <c r="F417">
        <v>202</v>
      </c>
      <c r="H417" t="str">
        <f t="shared" si="14"/>
        <v>Grade 3 Boys McKernan B</v>
      </c>
      <c r="I417">
        <f>COUNTIF('Point Totals by Grade-Gender'!A:A,'Team Points Summary'!H417)</f>
        <v>1</v>
      </c>
    </row>
    <row r="418" spans="1:9" ht="12.75">
      <c r="A418">
        <v>51</v>
      </c>
      <c r="B418" t="s">
        <v>336</v>
      </c>
      <c r="C418">
        <v>496</v>
      </c>
      <c r="D418">
        <v>135</v>
      </c>
      <c r="E418">
        <v>148</v>
      </c>
      <c r="F418">
        <v>213</v>
      </c>
      <c r="H418" t="str">
        <f t="shared" si="14"/>
        <v>Grade 3 Boys Holyrood D</v>
      </c>
      <c r="I418">
        <f>COUNTIF('Point Totals by Grade-Gender'!A:A,'Team Points Summary'!H418)</f>
        <v>1</v>
      </c>
    </row>
    <row r="419" spans="1:9" ht="12.75">
      <c r="A419">
        <v>52</v>
      </c>
      <c r="B419" t="s">
        <v>416</v>
      </c>
      <c r="C419">
        <v>499</v>
      </c>
      <c r="D419">
        <v>164</v>
      </c>
      <c r="E419">
        <v>167</v>
      </c>
      <c r="F419">
        <v>168</v>
      </c>
      <c r="H419" t="str">
        <f t="shared" si="14"/>
        <v>Grade 3 Boys Meadowlark A</v>
      </c>
      <c r="I419">
        <f>COUNTIF('Point Totals by Grade-Gender'!A:A,'Team Points Summary'!H419)</f>
        <v>1</v>
      </c>
    </row>
    <row r="420" spans="1:9" ht="12.75">
      <c r="A420">
        <v>53</v>
      </c>
      <c r="B420" t="s">
        <v>337</v>
      </c>
      <c r="C420">
        <v>515</v>
      </c>
      <c r="D420">
        <v>136</v>
      </c>
      <c r="E420">
        <v>189</v>
      </c>
      <c r="F420">
        <v>190</v>
      </c>
      <c r="H420" t="str">
        <f t="shared" si="14"/>
        <v>Grade 3 Boys Greenview B</v>
      </c>
      <c r="I420">
        <f>COUNTIF('Point Totals by Grade-Gender'!A:A,'Team Points Summary'!H420)</f>
        <v>1</v>
      </c>
    </row>
    <row r="421" spans="1:9" ht="12.75">
      <c r="A421">
        <v>54</v>
      </c>
      <c r="B421" t="s">
        <v>338</v>
      </c>
      <c r="C421">
        <v>519</v>
      </c>
      <c r="D421">
        <v>163</v>
      </c>
      <c r="E421">
        <v>175</v>
      </c>
      <c r="F421">
        <v>181</v>
      </c>
      <c r="H421" t="str">
        <f t="shared" si="14"/>
        <v>Grade 3 Boys Rio Terrace E</v>
      </c>
      <c r="I421">
        <f>COUNTIF('Point Totals by Grade-Gender'!A:A,'Team Points Summary'!H421)</f>
        <v>1</v>
      </c>
    </row>
    <row r="422" spans="1:9" ht="12.75">
      <c r="A422">
        <v>55</v>
      </c>
      <c r="B422" t="s">
        <v>339</v>
      </c>
      <c r="C422">
        <v>529</v>
      </c>
      <c r="D422">
        <v>126</v>
      </c>
      <c r="E422">
        <v>197</v>
      </c>
      <c r="F422">
        <v>206</v>
      </c>
      <c r="H422" t="str">
        <f aca="true" t="shared" si="15" ref="H422:H436">CONCATENATE("Grade 3 Boys ",B422)</f>
        <v>Grade 3 Boys George P. Nicholson C</v>
      </c>
      <c r="I422">
        <f>COUNTIF('Point Totals by Grade-Gender'!A:A,'Team Points Summary'!H422)</f>
        <v>1</v>
      </c>
    </row>
    <row r="423" spans="1:9" ht="12.75">
      <c r="A423">
        <v>56</v>
      </c>
      <c r="B423" t="s">
        <v>340</v>
      </c>
      <c r="C423">
        <v>541</v>
      </c>
      <c r="D423">
        <v>172</v>
      </c>
      <c r="E423">
        <v>176</v>
      </c>
      <c r="F423">
        <v>193</v>
      </c>
      <c r="H423" t="str">
        <f t="shared" si="15"/>
        <v>Grade 3 Boys Meyokumin B</v>
      </c>
      <c r="I423">
        <f>COUNTIF('Point Totals by Grade-Gender'!A:A,'Team Points Summary'!H423)</f>
        <v>1</v>
      </c>
    </row>
    <row r="424" spans="1:9" ht="12.75">
      <c r="A424">
        <v>57</v>
      </c>
      <c r="B424" t="s">
        <v>341</v>
      </c>
      <c r="C424">
        <v>551</v>
      </c>
      <c r="D424">
        <v>178</v>
      </c>
      <c r="E424">
        <v>186</v>
      </c>
      <c r="F424">
        <v>187</v>
      </c>
      <c r="H424" t="str">
        <f t="shared" si="15"/>
        <v>Grade 3 Boys Michael A. Kostek D</v>
      </c>
      <c r="I424">
        <f>COUNTIF('Point Totals by Grade-Gender'!A:A,'Team Points Summary'!H424)</f>
        <v>1</v>
      </c>
    </row>
    <row r="425" spans="1:9" ht="12.75">
      <c r="A425">
        <v>58</v>
      </c>
      <c r="B425" t="s">
        <v>342</v>
      </c>
      <c r="C425">
        <v>556</v>
      </c>
      <c r="D425">
        <v>179</v>
      </c>
      <c r="E425">
        <v>185</v>
      </c>
      <c r="F425">
        <v>192</v>
      </c>
      <c r="H425" t="str">
        <f t="shared" si="15"/>
        <v>Grade 3 Boys Pine Street C</v>
      </c>
      <c r="I425">
        <f>COUNTIF('Point Totals by Grade-Gender'!A:A,'Team Points Summary'!H425)</f>
        <v>1</v>
      </c>
    </row>
    <row r="426" spans="1:9" ht="12.75">
      <c r="A426">
        <v>59</v>
      </c>
      <c r="B426" t="s">
        <v>343</v>
      </c>
      <c r="C426">
        <v>571</v>
      </c>
      <c r="D426">
        <v>92</v>
      </c>
      <c r="E426">
        <v>239</v>
      </c>
      <c r="F426">
        <v>240</v>
      </c>
      <c r="H426" t="str">
        <f t="shared" si="15"/>
        <v>Grade 3 Boys Johnny Bright C</v>
      </c>
      <c r="I426">
        <f>COUNTIF('Point Totals by Grade-Gender'!A:A,'Team Points Summary'!H426)</f>
        <v>1</v>
      </c>
    </row>
    <row r="427" spans="1:9" ht="12.75">
      <c r="A427">
        <v>60</v>
      </c>
      <c r="B427" t="s">
        <v>344</v>
      </c>
      <c r="C427">
        <v>582</v>
      </c>
      <c r="D427">
        <v>158</v>
      </c>
      <c r="E427">
        <v>200</v>
      </c>
      <c r="F427">
        <v>224</v>
      </c>
      <c r="H427" t="str">
        <f t="shared" si="15"/>
        <v>Grade 3 Boys Crestwood B</v>
      </c>
      <c r="I427">
        <f>COUNTIF('Point Totals by Grade-Gender'!A:A,'Team Points Summary'!H427)</f>
        <v>1</v>
      </c>
    </row>
    <row r="428" spans="1:9" ht="12.75">
      <c r="A428">
        <v>61</v>
      </c>
      <c r="B428" t="s">
        <v>345</v>
      </c>
      <c r="C428">
        <v>592</v>
      </c>
      <c r="D428">
        <v>166</v>
      </c>
      <c r="E428">
        <v>212</v>
      </c>
      <c r="F428">
        <v>214</v>
      </c>
      <c r="H428" t="str">
        <f t="shared" si="15"/>
        <v>Grade 3 Boys Malmo B</v>
      </c>
      <c r="I428">
        <f>COUNTIF('Point Totals by Grade-Gender'!A:A,'Team Points Summary'!H428)</f>
        <v>1</v>
      </c>
    </row>
    <row r="429" spans="1:9" ht="12.75">
      <c r="A429">
        <v>62</v>
      </c>
      <c r="B429" t="s">
        <v>346</v>
      </c>
      <c r="C429">
        <v>607</v>
      </c>
      <c r="D429">
        <v>195</v>
      </c>
      <c r="E429">
        <v>204</v>
      </c>
      <c r="F429">
        <v>208</v>
      </c>
      <c r="H429" t="str">
        <f t="shared" si="15"/>
        <v>Grade 3 Boys Meyokumin C</v>
      </c>
      <c r="I429">
        <f>COUNTIF('Point Totals by Grade-Gender'!A:A,'Team Points Summary'!H429)</f>
        <v>1</v>
      </c>
    </row>
    <row r="430" spans="1:9" ht="12.75">
      <c r="A430">
        <v>63</v>
      </c>
      <c r="B430" t="s">
        <v>347</v>
      </c>
      <c r="C430">
        <v>615</v>
      </c>
      <c r="D430">
        <v>203</v>
      </c>
      <c r="E430">
        <v>205</v>
      </c>
      <c r="F430">
        <v>207</v>
      </c>
      <c r="H430" t="str">
        <f t="shared" si="15"/>
        <v>Grade 3 Boys Earl Buxton B</v>
      </c>
      <c r="I430">
        <f>COUNTIF('Point Totals by Grade-Gender'!A:A,'Team Points Summary'!H430)</f>
        <v>1</v>
      </c>
    </row>
    <row r="431" spans="1:9" ht="12.75">
      <c r="A431">
        <v>64</v>
      </c>
      <c r="B431" t="s">
        <v>348</v>
      </c>
      <c r="C431">
        <v>623</v>
      </c>
      <c r="D431">
        <v>196</v>
      </c>
      <c r="E431">
        <v>211</v>
      </c>
      <c r="F431">
        <v>216</v>
      </c>
      <c r="H431" t="str">
        <f t="shared" si="15"/>
        <v>Grade 3 Boys Michael A. Kostek E</v>
      </c>
      <c r="I431">
        <f>COUNTIF('Point Totals by Grade-Gender'!A:A,'Team Points Summary'!H431)</f>
        <v>1</v>
      </c>
    </row>
    <row r="432" spans="1:9" ht="12.75">
      <c r="A432">
        <v>65</v>
      </c>
      <c r="B432" t="s">
        <v>349</v>
      </c>
      <c r="C432">
        <v>629</v>
      </c>
      <c r="D432">
        <v>177</v>
      </c>
      <c r="E432">
        <v>199</v>
      </c>
      <c r="F432">
        <v>253</v>
      </c>
      <c r="H432" t="str">
        <f t="shared" si="15"/>
        <v>Grade 3 Boys Michael Strembitsky B</v>
      </c>
      <c r="I432">
        <f>COUNTIF('Point Totals by Grade-Gender'!A:A,'Team Points Summary'!H432)</f>
        <v>1</v>
      </c>
    </row>
    <row r="433" spans="1:9" ht="12.75">
      <c r="A433">
        <v>66</v>
      </c>
      <c r="B433" t="s">
        <v>350</v>
      </c>
      <c r="C433">
        <v>660</v>
      </c>
      <c r="D433">
        <v>194</v>
      </c>
      <c r="E433">
        <v>221</v>
      </c>
      <c r="F433">
        <v>245</v>
      </c>
      <c r="H433" t="str">
        <f t="shared" si="15"/>
        <v>Grade 3 Boys St. Clement B</v>
      </c>
      <c r="I433">
        <f>COUNTIF('Point Totals by Grade-Gender'!A:A,'Team Points Summary'!H433)</f>
        <v>1</v>
      </c>
    </row>
    <row r="434" spans="1:9" ht="12.75">
      <c r="A434">
        <v>67</v>
      </c>
      <c r="B434" t="s">
        <v>351</v>
      </c>
      <c r="C434">
        <v>663</v>
      </c>
      <c r="D434">
        <v>217</v>
      </c>
      <c r="E434">
        <v>220</v>
      </c>
      <c r="F434">
        <v>226</v>
      </c>
      <c r="H434" t="str">
        <f t="shared" si="15"/>
        <v>Grade 3 Boys Michael A. Kostek F</v>
      </c>
      <c r="I434">
        <f>COUNTIF('Point Totals by Grade-Gender'!A:A,'Team Points Summary'!H434)</f>
        <v>1</v>
      </c>
    </row>
    <row r="435" spans="1:9" ht="12.75">
      <c r="A435">
        <v>68</v>
      </c>
      <c r="B435" t="s">
        <v>352</v>
      </c>
      <c r="C435">
        <v>674</v>
      </c>
      <c r="D435">
        <v>209</v>
      </c>
      <c r="E435">
        <v>231</v>
      </c>
      <c r="F435">
        <v>234</v>
      </c>
      <c r="H435" t="str">
        <f t="shared" si="15"/>
        <v>Grade 3 Boys Rio Terrace F</v>
      </c>
      <c r="I435">
        <f>COUNTIF('Point Totals by Grade-Gender'!A:A,'Team Points Summary'!H435)</f>
        <v>1</v>
      </c>
    </row>
    <row r="436" spans="1:9" ht="12.75">
      <c r="A436">
        <v>69</v>
      </c>
      <c r="B436" t="s">
        <v>353</v>
      </c>
      <c r="C436">
        <v>676</v>
      </c>
      <c r="D436">
        <v>222</v>
      </c>
      <c r="E436">
        <v>225</v>
      </c>
      <c r="F436">
        <v>229</v>
      </c>
      <c r="H436" t="str">
        <f t="shared" si="15"/>
        <v>Grade 3 Boys McKernan C</v>
      </c>
      <c r="I436">
        <f>COUNTIF('Point Totals by Grade-Gender'!A:A,'Team Points Summary'!H436)</f>
        <v>1</v>
      </c>
    </row>
    <row r="437" spans="1:9" ht="12.75">
      <c r="A437">
        <v>70</v>
      </c>
      <c r="B437" t="s">
        <v>354</v>
      </c>
      <c r="C437">
        <v>702</v>
      </c>
      <c r="D437">
        <v>223</v>
      </c>
      <c r="E437">
        <v>227</v>
      </c>
      <c r="F437">
        <v>252</v>
      </c>
      <c r="H437" t="str">
        <f t="shared" si="14"/>
        <v>Grade 3 Boys Lymburn B</v>
      </c>
      <c r="I437">
        <f>COUNTIF('Point Totals by Grade-Gender'!A:A,'Team Points Summary'!H437)</f>
        <v>1</v>
      </c>
    </row>
    <row r="438" spans="1:9" ht="12.75">
      <c r="A438">
        <v>71</v>
      </c>
      <c r="B438" t="s">
        <v>355</v>
      </c>
      <c r="C438">
        <v>722</v>
      </c>
      <c r="D438">
        <v>235</v>
      </c>
      <c r="E438">
        <v>237</v>
      </c>
      <c r="F438">
        <v>250</v>
      </c>
      <c r="H438" t="str">
        <f t="shared" si="14"/>
        <v>Grade 3 Boys Michael A. Kostek G</v>
      </c>
      <c r="I438">
        <f>COUNTIF('Point Totals by Grade-Gender'!A:A,'Team Points Summary'!H438)</f>
        <v>1</v>
      </c>
    </row>
    <row r="440" spans="3:9" ht="12.75">
      <c r="C440">
        <f>SUM(C368:C438)</f>
        <v>25365</v>
      </c>
      <c r="H440" s="1" t="s">
        <v>121</v>
      </c>
      <c r="I440">
        <f>COUNTIF('Point Totals by Grade-Gender'!A:A,'Team Points Summary'!H440)</f>
        <v>1</v>
      </c>
    </row>
    <row r="441" ht="12.75">
      <c r="H441" s="1"/>
    </row>
    <row r="442" ht="12.75">
      <c r="A442" s="1" t="s">
        <v>277</v>
      </c>
    </row>
    <row r="443" spans="1:9" ht="12.75">
      <c r="A443">
        <v>1</v>
      </c>
      <c r="B443" t="s">
        <v>314</v>
      </c>
      <c r="C443">
        <v>33</v>
      </c>
      <c r="D443">
        <v>6</v>
      </c>
      <c r="E443">
        <v>9</v>
      </c>
      <c r="F443">
        <v>18</v>
      </c>
      <c r="H443" t="str">
        <f>CONCATENATE("Grade 4 Girls ",B443)</f>
        <v>Grade 4 Girls Michael Strembitsky A</v>
      </c>
      <c r="I443">
        <f>COUNTIF('Point Totals by Grade-Gender'!A:A,'Team Points Summary'!H443)</f>
        <v>1</v>
      </c>
    </row>
    <row r="444" spans="1:9" ht="12.75">
      <c r="A444">
        <v>2</v>
      </c>
      <c r="B444" t="s">
        <v>291</v>
      </c>
      <c r="C444">
        <v>62</v>
      </c>
      <c r="D444">
        <v>12</v>
      </c>
      <c r="E444">
        <v>22</v>
      </c>
      <c r="F444">
        <v>28</v>
      </c>
      <c r="H444" t="str">
        <f aca="true" t="shared" si="16" ref="H444:H481">CONCATENATE("Grade 4 Girls ",B444)</f>
        <v>Grade 4 Girls Michael A. Kostek A</v>
      </c>
      <c r="I444">
        <f>COUNTIF('Point Totals by Grade-Gender'!A:A,'Team Points Summary'!H444)</f>
        <v>1</v>
      </c>
    </row>
    <row r="445" spans="1:9" ht="12.75">
      <c r="A445">
        <v>3</v>
      </c>
      <c r="B445" t="s">
        <v>318</v>
      </c>
      <c r="C445">
        <v>69</v>
      </c>
      <c r="D445">
        <v>8</v>
      </c>
      <c r="E445">
        <v>25</v>
      </c>
      <c r="F445">
        <v>36</v>
      </c>
      <c r="H445" t="str">
        <f t="shared" si="16"/>
        <v>Grade 4 Girls Strathcona Christian Ac A</v>
      </c>
      <c r="I445">
        <f>COUNTIF('Point Totals by Grade-Gender'!A:A,'Team Points Summary'!H445)</f>
        <v>1</v>
      </c>
    </row>
    <row r="446" spans="1:9" ht="12.75">
      <c r="A446">
        <v>4</v>
      </c>
      <c r="B446" t="s">
        <v>325</v>
      </c>
      <c r="C446">
        <v>96</v>
      </c>
      <c r="D446">
        <v>19</v>
      </c>
      <c r="E446">
        <v>21</v>
      </c>
      <c r="F446">
        <v>56</v>
      </c>
      <c r="H446" t="str">
        <f t="shared" si="16"/>
        <v>Grade 4 Girls Earl Buxton A</v>
      </c>
      <c r="I446">
        <f>COUNTIF('Point Totals by Grade-Gender'!A:A,'Team Points Summary'!H446)</f>
        <v>1</v>
      </c>
    </row>
    <row r="447" spans="1:9" ht="12.75">
      <c r="A447">
        <v>5</v>
      </c>
      <c r="B447" t="s">
        <v>301</v>
      </c>
      <c r="C447">
        <v>103</v>
      </c>
      <c r="D447">
        <v>31</v>
      </c>
      <c r="E447">
        <v>34</v>
      </c>
      <c r="F447">
        <v>38</v>
      </c>
      <c r="H447" t="str">
        <f t="shared" si="16"/>
        <v>Grade 4 Girls Edmonton Christian West A</v>
      </c>
      <c r="I447">
        <f>COUNTIF('Point Totals by Grade-Gender'!A:A,'Team Points Summary'!H447)</f>
        <v>1</v>
      </c>
    </row>
    <row r="448" spans="1:9" ht="12.75">
      <c r="A448">
        <v>6</v>
      </c>
      <c r="B448" t="s">
        <v>295</v>
      </c>
      <c r="C448">
        <v>115</v>
      </c>
      <c r="D448">
        <v>32</v>
      </c>
      <c r="E448">
        <v>41</v>
      </c>
      <c r="F448">
        <v>42</v>
      </c>
      <c r="H448" t="str">
        <f t="shared" si="16"/>
        <v>Grade 4 Girls Greenview A</v>
      </c>
      <c r="I448">
        <f>COUNTIF('Point Totals by Grade-Gender'!A:A,'Team Points Summary'!H448)</f>
        <v>1</v>
      </c>
    </row>
    <row r="449" spans="1:9" ht="12.75">
      <c r="A449">
        <v>7</v>
      </c>
      <c r="B449" t="s">
        <v>361</v>
      </c>
      <c r="C449">
        <v>119</v>
      </c>
      <c r="D449">
        <v>30</v>
      </c>
      <c r="E449">
        <v>37</v>
      </c>
      <c r="F449">
        <v>52</v>
      </c>
      <c r="H449" t="str">
        <f t="shared" si="16"/>
        <v>Grade 4 Girls Win Ferguson A</v>
      </c>
      <c r="I449">
        <f>COUNTIF('Point Totals by Grade-Gender'!A:A,'Team Points Summary'!H449)</f>
        <v>1</v>
      </c>
    </row>
    <row r="450" spans="1:9" ht="12.75">
      <c r="A450">
        <v>8</v>
      </c>
      <c r="B450" t="s">
        <v>300</v>
      </c>
      <c r="C450">
        <v>122</v>
      </c>
      <c r="D450">
        <v>11</v>
      </c>
      <c r="E450">
        <v>54</v>
      </c>
      <c r="F450">
        <v>57</v>
      </c>
      <c r="H450" t="str">
        <f t="shared" si="16"/>
        <v>Grade 4 Girls Parkallen A</v>
      </c>
      <c r="I450">
        <f>COUNTIF('Point Totals by Grade-Gender'!A:A,'Team Points Summary'!H450)</f>
        <v>1</v>
      </c>
    </row>
    <row r="451" spans="1:9" ht="12.75">
      <c r="A451">
        <v>9</v>
      </c>
      <c r="B451" t="s">
        <v>364</v>
      </c>
      <c r="C451">
        <v>134</v>
      </c>
      <c r="D451">
        <v>39</v>
      </c>
      <c r="E451">
        <v>40</v>
      </c>
      <c r="F451">
        <v>55</v>
      </c>
      <c r="H451" t="str">
        <f t="shared" si="16"/>
        <v>Grade 4 Girls Strathcona Christian Ac B</v>
      </c>
      <c r="I451">
        <f>COUNTIF('Point Totals by Grade-Gender'!A:A,'Team Points Summary'!H451)</f>
        <v>1</v>
      </c>
    </row>
    <row r="452" spans="1:9" ht="12.75">
      <c r="A452">
        <v>10</v>
      </c>
      <c r="B452" t="s">
        <v>359</v>
      </c>
      <c r="C452">
        <v>140</v>
      </c>
      <c r="D452">
        <v>7</v>
      </c>
      <c r="E452">
        <v>66</v>
      </c>
      <c r="F452">
        <v>67</v>
      </c>
      <c r="H452" t="str">
        <f t="shared" si="16"/>
        <v>Grade 4 Girls George H. Luck A</v>
      </c>
      <c r="I452">
        <f>COUNTIF('Point Totals by Grade-Gender'!A:A,'Team Points Summary'!H452)</f>
        <v>1</v>
      </c>
    </row>
    <row r="453" spans="1:9" ht="12.75">
      <c r="A453">
        <v>11</v>
      </c>
      <c r="B453" t="s">
        <v>312</v>
      </c>
      <c r="C453">
        <v>140</v>
      </c>
      <c r="D453">
        <v>17</v>
      </c>
      <c r="E453">
        <v>33</v>
      </c>
      <c r="F453">
        <v>90</v>
      </c>
      <c r="H453" t="str">
        <f t="shared" si="16"/>
        <v>Grade 4 Girls Suzuki Charter A</v>
      </c>
      <c r="I453">
        <f>COUNTIF('Point Totals by Grade-Gender'!A:A,'Team Points Summary'!H453)</f>
        <v>1</v>
      </c>
    </row>
    <row r="454" spans="1:9" ht="12.75">
      <c r="A454">
        <v>12</v>
      </c>
      <c r="B454" t="s">
        <v>349</v>
      </c>
      <c r="C454">
        <v>150</v>
      </c>
      <c r="D454">
        <v>35</v>
      </c>
      <c r="E454">
        <v>51</v>
      </c>
      <c r="F454">
        <v>64</v>
      </c>
      <c r="H454" t="str">
        <f t="shared" si="16"/>
        <v>Grade 4 Girls Michael Strembitsky B</v>
      </c>
      <c r="I454">
        <f>COUNTIF('Point Totals by Grade-Gender'!A:A,'Team Points Summary'!H454)</f>
        <v>1</v>
      </c>
    </row>
    <row r="455" spans="1:9" ht="12.75">
      <c r="A455">
        <v>13</v>
      </c>
      <c r="B455" t="s">
        <v>366</v>
      </c>
      <c r="C455">
        <v>157</v>
      </c>
      <c r="D455">
        <v>47</v>
      </c>
      <c r="E455">
        <v>50</v>
      </c>
      <c r="F455">
        <v>60</v>
      </c>
      <c r="H455" t="str">
        <f t="shared" si="16"/>
        <v>Grade 4 Girls Bessie Nichols A</v>
      </c>
      <c r="I455">
        <f>COUNTIF('Point Totals by Grade-Gender'!A:A,'Team Points Summary'!H455)</f>
        <v>1</v>
      </c>
    </row>
    <row r="456" spans="1:9" ht="12.75">
      <c r="A456">
        <v>14</v>
      </c>
      <c r="B456" t="s">
        <v>385</v>
      </c>
      <c r="C456">
        <v>159</v>
      </c>
      <c r="D456">
        <v>26</v>
      </c>
      <c r="E456">
        <v>48</v>
      </c>
      <c r="F456">
        <v>85</v>
      </c>
      <c r="H456" t="str">
        <f t="shared" si="16"/>
        <v>Grade 4 Girls Westbrook A</v>
      </c>
      <c r="I456">
        <f>COUNTIF('Point Totals by Grade-Gender'!A:A,'Team Points Summary'!H456)</f>
        <v>1</v>
      </c>
    </row>
    <row r="457" spans="1:9" ht="12.75">
      <c r="A457">
        <v>15</v>
      </c>
      <c r="B457" t="s">
        <v>375</v>
      </c>
      <c r="C457">
        <v>178</v>
      </c>
      <c r="D457">
        <v>24</v>
      </c>
      <c r="E457">
        <v>76</v>
      </c>
      <c r="F457">
        <v>78</v>
      </c>
      <c r="H457" t="str">
        <f t="shared" si="16"/>
        <v>Grade 4 Girls Lauderdale A</v>
      </c>
      <c r="I457">
        <f>COUNTIF('Point Totals by Grade-Gender'!A:A,'Team Points Summary'!H457)</f>
        <v>1</v>
      </c>
    </row>
    <row r="458" spans="1:9" ht="12.75">
      <c r="A458">
        <v>16</v>
      </c>
      <c r="B458" t="s">
        <v>357</v>
      </c>
      <c r="C458">
        <v>178</v>
      </c>
      <c r="D458">
        <v>14</v>
      </c>
      <c r="E458">
        <v>77</v>
      </c>
      <c r="F458">
        <v>87</v>
      </c>
      <c r="H458" t="str">
        <f t="shared" si="16"/>
        <v>Grade 4 Girls Wes Hosford A</v>
      </c>
      <c r="I458">
        <f>COUNTIF('Point Totals by Grade-Gender'!A:A,'Team Points Summary'!H458)</f>
        <v>1</v>
      </c>
    </row>
    <row r="459" spans="1:9" ht="12.75">
      <c r="A459">
        <v>17</v>
      </c>
      <c r="B459" t="s">
        <v>398</v>
      </c>
      <c r="C459">
        <v>185</v>
      </c>
      <c r="D459">
        <v>44</v>
      </c>
      <c r="E459">
        <v>70</v>
      </c>
      <c r="F459">
        <v>71</v>
      </c>
      <c r="H459" t="str">
        <f t="shared" si="16"/>
        <v>Grade 4 Girls Edmonton Christian West B</v>
      </c>
      <c r="I459">
        <f>COUNTIF('Point Totals by Grade-Gender'!A:A,'Team Points Summary'!H459)</f>
        <v>1</v>
      </c>
    </row>
    <row r="460" spans="1:9" ht="12.75">
      <c r="A460">
        <v>18</v>
      </c>
      <c r="B460" t="s">
        <v>294</v>
      </c>
      <c r="C460">
        <v>205</v>
      </c>
      <c r="D460">
        <v>2</v>
      </c>
      <c r="E460">
        <v>96</v>
      </c>
      <c r="F460">
        <v>107</v>
      </c>
      <c r="H460" t="str">
        <f t="shared" si="16"/>
        <v>Grade 4 Girls Windsor Park A</v>
      </c>
      <c r="I460">
        <f>COUNTIF('Point Totals by Grade-Gender'!A:A,'Team Points Summary'!H460)</f>
        <v>1</v>
      </c>
    </row>
    <row r="461" spans="1:9" ht="12.75">
      <c r="A461">
        <v>19</v>
      </c>
      <c r="B461" t="s">
        <v>293</v>
      </c>
      <c r="C461">
        <v>207</v>
      </c>
      <c r="D461">
        <v>46</v>
      </c>
      <c r="E461">
        <v>80</v>
      </c>
      <c r="F461">
        <v>81</v>
      </c>
      <c r="H461" t="str">
        <f t="shared" si="16"/>
        <v>Grade 4 Girls Pine Street A</v>
      </c>
      <c r="I461">
        <f>COUNTIF('Point Totals by Grade-Gender'!A:A,'Team Points Summary'!H461)</f>
        <v>1</v>
      </c>
    </row>
    <row r="462" spans="1:9" ht="12.75">
      <c r="A462">
        <v>20</v>
      </c>
      <c r="B462" t="s">
        <v>327</v>
      </c>
      <c r="C462">
        <v>224</v>
      </c>
      <c r="D462">
        <v>23</v>
      </c>
      <c r="E462">
        <v>65</v>
      </c>
      <c r="F462">
        <v>136</v>
      </c>
      <c r="H462" t="str">
        <f t="shared" si="16"/>
        <v>Grade 4 Girls Menisa A</v>
      </c>
      <c r="I462">
        <f>COUNTIF('Point Totals by Grade-Gender'!A:A,'Team Points Summary'!H462)</f>
        <v>1</v>
      </c>
    </row>
    <row r="463" spans="1:9" ht="12.75">
      <c r="A463">
        <v>21</v>
      </c>
      <c r="B463" t="s">
        <v>298</v>
      </c>
      <c r="C463">
        <v>243</v>
      </c>
      <c r="D463">
        <v>5</v>
      </c>
      <c r="E463">
        <v>91</v>
      </c>
      <c r="F463">
        <v>147</v>
      </c>
      <c r="H463" t="str">
        <f t="shared" si="16"/>
        <v>Grade 4 Girls Rio Terrace A</v>
      </c>
      <c r="I463">
        <f>COUNTIF('Point Totals by Grade-Gender'!A:A,'Team Points Summary'!H463)</f>
        <v>1</v>
      </c>
    </row>
    <row r="464" spans="1:9" ht="12.75">
      <c r="A464">
        <v>22</v>
      </c>
      <c r="B464" t="s">
        <v>389</v>
      </c>
      <c r="C464">
        <v>254</v>
      </c>
      <c r="D464">
        <v>74</v>
      </c>
      <c r="E464">
        <v>88</v>
      </c>
      <c r="F464">
        <v>92</v>
      </c>
      <c r="H464" t="str">
        <f t="shared" si="16"/>
        <v>Grade 4 Girls Strathcona Christian Ac C</v>
      </c>
      <c r="I464">
        <f>COUNTIF('Point Totals by Grade-Gender'!A:A,'Team Points Summary'!H464)</f>
        <v>1</v>
      </c>
    </row>
    <row r="465" spans="1:9" ht="12.75">
      <c r="A465">
        <v>23</v>
      </c>
      <c r="B465" t="s">
        <v>324</v>
      </c>
      <c r="C465">
        <v>260</v>
      </c>
      <c r="D465">
        <v>82</v>
      </c>
      <c r="E465">
        <v>84</v>
      </c>
      <c r="F465">
        <v>94</v>
      </c>
      <c r="H465" t="str">
        <f t="shared" si="16"/>
        <v>Grade 4 Girls Pine Street B</v>
      </c>
      <c r="I465">
        <f>COUNTIF('Point Totals by Grade-Gender'!A:A,'Team Points Summary'!H465)</f>
        <v>1</v>
      </c>
    </row>
    <row r="466" spans="1:9" ht="12.75">
      <c r="A466">
        <v>24</v>
      </c>
      <c r="B466" t="s">
        <v>329</v>
      </c>
      <c r="C466">
        <v>269</v>
      </c>
      <c r="D466">
        <v>72</v>
      </c>
      <c r="E466">
        <v>98</v>
      </c>
      <c r="F466">
        <v>99</v>
      </c>
      <c r="H466" t="str">
        <f t="shared" si="16"/>
        <v>Grade 4 Girls St. Clement A</v>
      </c>
      <c r="I466">
        <f>COUNTIF('Point Totals by Grade-Gender'!A:A,'Team Points Summary'!H466)</f>
        <v>1</v>
      </c>
    </row>
    <row r="467" spans="1:9" ht="12.75">
      <c r="A467">
        <v>25</v>
      </c>
      <c r="B467" t="s">
        <v>323</v>
      </c>
      <c r="C467">
        <v>292</v>
      </c>
      <c r="D467">
        <v>58</v>
      </c>
      <c r="E467">
        <v>106</v>
      </c>
      <c r="F467">
        <v>128</v>
      </c>
      <c r="H467" t="str">
        <f t="shared" si="16"/>
        <v>Grade 4 Girls Meadowlark Christian A</v>
      </c>
      <c r="I467">
        <f>COUNTIF('Point Totals by Grade-Gender'!A:A,'Team Points Summary'!H467)</f>
        <v>1</v>
      </c>
    </row>
    <row r="468" spans="1:9" ht="12.75">
      <c r="A468">
        <v>26</v>
      </c>
      <c r="B468" t="s">
        <v>347</v>
      </c>
      <c r="C468">
        <v>305</v>
      </c>
      <c r="D468">
        <v>93</v>
      </c>
      <c r="E468">
        <v>97</v>
      </c>
      <c r="F468">
        <v>115</v>
      </c>
      <c r="H468" t="str">
        <f t="shared" si="16"/>
        <v>Grade 4 Girls Earl Buxton B</v>
      </c>
      <c r="I468">
        <f>COUNTIF('Point Totals by Grade-Gender'!A:A,'Team Points Summary'!H468)</f>
        <v>1</v>
      </c>
    </row>
    <row r="469" spans="1:9" ht="12.75">
      <c r="A469">
        <v>27</v>
      </c>
      <c r="B469" t="s">
        <v>360</v>
      </c>
      <c r="C469">
        <v>307</v>
      </c>
      <c r="D469">
        <v>15</v>
      </c>
      <c r="E469">
        <v>129</v>
      </c>
      <c r="F469">
        <v>163</v>
      </c>
      <c r="H469" t="str">
        <f t="shared" si="16"/>
        <v>Grade 4 Girls Centennial A</v>
      </c>
      <c r="I469">
        <f>COUNTIF('Point Totals by Grade-Gender'!A:A,'Team Points Summary'!H469)</f>
        <v>1</v>
      </c>
    </row>
    <row r="470" spans="1:9" ht="12.75">
      <c r="A470">
        <v>28</v>
      </c>
      <c r="B470" t="s">
        <v>299</v>
      </c>
      <c r="C470">
        <v>330</v>
      </c>
      <c r="D470">
        <v>89</v>
      </c>
      <c r="E470">
        <v>120</v>
      </c>
      <c r="F470">
        <v>121</v>
      </c>
      <c r="H470" t="str">
        <f t="shared" si="16"/>
        <v>Grade 4 Girls McKernan A</v>
      </c>
      <c r="I470">
        <f>COUNTIF('Point Totals by Grade-Gender'!A:A,'Team Points Summary'!H470)</f>
        <v>1</v>
      </c>
    </row>
    <row r="471" spans="1:9" ht="12.75">
      <c r="A471">
        <v>29</v>
      </c>
      <c r="B471" t="s">
        <v>308</v>
      </c>
      <c r="C471">
        <v>331</v>
      </c>
      <c r="D471">
        <v>45</v>
      </c>
      <c r="E471">
        <v>127</v>
      </c>
      <c r="F471">
        <v>159</v>
      </c>
      <c r="H471" t="str">
        <f t="shared" si="16"/>
        <v>Grade 4 Girls Crawford Plains A</v>
      </c>
      <c r="I471">
        <f>COUNTIF('Point Totals by Grade-Gender'!A:A,'Team Points Summary'!H471)</f>
        <v>1</v>
      </c>
    </row>
    <row r="472" spans="1:9" ht="12.75">
      <c r="A472">
        <v>30</v>
      </c>
      <c r="B472" t="s">
        <v>362</v>
      </c>
      <c r="C472">
        <v>347</v>
      </c>
      <c r="D472">
        <v>101</v>
      </c>
      <c r="E472">
        <v>105</v>
      </c>
      <c r="F472">
        <v>141</v>
      </c>
      <c r="H472" t="str">
        <f t="shared" si="16"/>
        <v>Grade 4 Girls Edmonton Khalsa A</v>
      </c>
      <c r="I472">
        <f>COUNTIF('Point Totals by Grade-Gender'!A:A,'Team Points Summary'!H472)</f>
        <v>1</v>
      </c>
    </row>
    <row r="473" spans="1:9" ht="12.75">
      <c r="A473">
        <v>31</v>
      </c>
      <c r="B473" t="s">
        <v>391</v>
      </c>
      <c r="C473">
        <v>349</v>
      </c>
      <c r="D473">
        <v>109</v>
      </c>
      <c r="E473">
        <v>116</v>
      </c>
      <c r="F473">
        <v>124</v>
      </c>
      <c r="H473" t="str">
        <f t="shared" si="16"/>
        <v>Grade 4 Girls Strathcona Christian Ac D</v>
      </c>
      <c r="I473">
        <f>COUNTIF('Point Totals by Grade-Gender'!A:A,'Team Points Summary'!H473)</f>
        <v>1</v>
      </c>
    </row>
    <row r="474" spans="1:9" ht="12.75">
      <c r="A474">
        <v>32</v>
      </c>
      <c r="B474" t="s">
        <v>367</v>
      </c>
      <c r="C474">
        <v>367</v>
      </c>
      <c r="D474">
        <v>100</v>
      </c>
      <c r="E474">
        <v>112</v>
      </c>
      <c r="F474">
        <v>155</v>
      </c>
      <c r="H474" t="str">
        <f t="shared" si="16"/>
        <v>Grade 4 Girls Wes Hosford B</v>
      </c>
      <c r="I474">
        <f>COUNTIF('Point Totals by Grade-Gender'!A:A,'Team Points Summary'!H474)</f>
        <v>1</v>
      </c>
    </row>
    <row r="475" spans="1:9" ht="12.75">
      <c r="A475">
        <v>33</v>
      </c>
      <c r="B475" t="s">
        <v>304</v>
      </c>
      <c r="C475">
        <v>370</v>
      </c>
      <c r="D475">
        <v>86</v>
      </c>
      <c r="E475">
        <v>126</v>
      </c>
      <c r="F475">
        <v>158</v>
      </c>
      <c r="H475" t="str">
        <f t="shared" si="16"/>
        <v>Grade 4 Girls Holyrood A</v>
      </c>
      <c r="I475">
        <f>COUNTIF('Point Totals by Grade-Gender'!A:A,'Team Points Summary'!H475)</f>
        <v>1</v>
      </c>
    </row>
    <row r="476" spans="1:9" ht="12.75">
      <c r="A476">
        <v>34</v>
      </c>
      <c r="B476" t="s">
        <v>399</v>
      </c>
      <c r="C476">
        <v>370</v>
      </c>
      <c r="D476">
        <v>69</v>
      </c>
      <c r="E476">
        <v>150</v>
      </c>
      <c r="F476">
        <v>151</v>
      </c>
      <c r="H476" t="str">
        <f t="shared" si="16"/>
        <v>Grade 4 Girls Michael Strembitsky C</v>
      </c>
      <c r="I476">
        <f>COUNTIF('Point Totals by Grade-Gender'!A:A,'Team Points Summary'!H476)</f>
        <v>1</v>
      </c>
    </row>
    <row r="477" spans="1:9" ht="12.75">
      <c r="A477">
        <v>35</v>
      </c>
      <c r="B477" t="s">
        <v>371</v>
      </c>
      <c r="C477">
        <v>377</v>
      </c>
      <c r="D477">
        <v>117</v>
      </c>
      <c r="E477">
        <v>118</v>
      </c>
      <c r="F477">
        <v>142</v>
      </c>
      <c r="H477" t="str">
        <f t="shared" si="16"/>
        <v>Grade 4 Girls Earl Buxton C</v>
      </c>
      <c r="I477">
        <f>COUNTIF('Point Totals by Grade-Gender'!A:A,'Team Points Summary'!H477)</f>
        <v>1</v>
      </c>
    </row>
    <row r="478" spans="1:9" ht="12.75">
      <c r="A478">
        <v>36</v>
      </c>
      <c r="B478" t="s">
        <v>365</v>
      </c>
      <c r="C478">
        <v>388</v>
      </c>
      <c r="D478">
        <v>122</v>
      </c>
      <c r="E478">
        <v>131</v>
      </c>
      <c r="F478">
        <v>135</v>
      </c>
      <c r="H478" t="str">
        <f t="shared" si="16"/>
        <v>Grade 4 Girls George H. Luck B</v>
      </c>
      <c r="I478">
        <f>COUNTIF('Point Totals by Grade-Gender'!A:A,'Team Points Summary'!H478)</f>
        <v>1</v>
      </c>
    </row>
    <row r="479" spans="1:9" ht="12.75">
      <c r="A479">
        <v>37</v>
      </c>
      <c r="B479" t="s">
        <v>292</v>
      </c>
      <c r="C479">
        <v>399</v>
      </c>
      <c r="D479">
        <v>108</v>
      </c>
      <c r="E479">
        <v>143</v>
      </c>
      <c r="F479">
        <v>148</v>
      </c>
      <c r="H479" t="str">
        <f t="shared" si="16"/>
        <v>Grade 4 Girls George P. Nicholson A</v>
      </c>
      <c r="I479">
        <f>COUNTIF('Point Totals by Grade-Gender'!A:A,'Team Points Summary'!H479)</f>
        <v>1</v>
      </c>
    </row>
    <row r="480" spans="1:9" ht="12.75">
      <c r="A480">
        <v>38</v>
      </c>
      <c r="B480" t="s">
        <v>358</v>
      </c>
      <c r="C480">
        <v>411</v>
      </c>
      <c r="D480">
        <v>68</v>
      </c>
      <c r="E480">
        <v>171</v>
      </c>
      <c r="F480">
        <v>172</v>
      </c>
      <c r="H480" t="str">
        <f t="shared" si="16"/>
        <v>Grade 4 Girls Garneau A</v>
      </c>
      <c r="I480">
        <f>COUNTIF('Point Totals by Grade-Gender'!A:A,'Team Points Summary'!H480)</f>
        <v>1</v>
      </c>
    </row>
    <row r="481" spans="1:9" ht="12.75">
      <c r="A481">
        <v>39</v>
      </c>
      <c r="B481" t="s">
        <v>309</v>
      </c>
      <c r="C481">
        <v>446</v>
      </c>
      <c r="D481">
        <v>133</v>
      </c>
      <c r="E481">
        <v>149</v>
      </c>
      <c r="F481">
        <v>164</v>
      </c>
      <c r="H481" t="str">
        <f t="shared" si="16"/>
        <v>Grade 4 Girls Malmo A</v>
      </c>
      <c r="I481">
        <f>COUNTIF('Point Totals by Grade-Gender'!A:A,'Team Points Summary'!H481)</f>
        <v>1</v>
      </c>
    </row>
    <row r="482" spans="3:9" ht="12.75">
      <c r="C482">
        <f>SUM(C443:C481)</f>
        <v>9191</v>
      </c>
      <c r="H482" s="1" t="s">
        <v>122</v>
      </c>
      <c r="I482">
        <f>COUNTIF('Point Totals by Grade-Gender'!A:A,'Team Points Summary'!H482)</f>
        <v>1</v>
      </c>
    </row>
    <row r="483" ht="12.75">
      <c r="H483" s="1"/>
    </row>
    <row r="484" ht="12.75">
      <c r="A484" s="1" t="s">
        <v>278</v>
      </c>
    </row>
    <row r="485" spans="1:9" ht="12.75">
      <c r="A485">
        <v>1</v>
      </c>
      <c r="B485" t="s">
        <v>294</v>
      </c>
      <c r="C485">
        <v>13</v>
      </c>
      <c r="D485">
        <v>1</v>
      </c>
      <c r="E485">
        <v>4</v>
      </c>
      <c r="F485">
        <v>8</v>
      </c>
      <c r="H485" t="str">
        <f>CONCATENATE("Grade 4 Boys ",B485)</f>
        <v>Grade 4 Boys Windsor Park A</v>
      </c>
      <c r="I485">
        <f>COUNTIF('Point Totals by Grade-Gender'!A:A,'Team Points Summary'!H485)</f>
        <v>1</v>
      </c>
    </row>
    <row r="486" spans="1:9" ht="12.75">
      <c r="A486">
        <v>2</v>
      </c>
      <c r="B486" t="s">
        <v>298</v>
      </c>
      <c r="C486">
        <v>33</v>
      </c>
      <c r="D486">
        <v>6</v>
      </c>
      <c r="E486">
        <v>7</v>
      </c>
      <c r="F486">
        <v>20</v>
      </c>
      <c r="H486" t="str">
        <f aca="true" t="shared" si="17" ref="H486:H538">CONCATENATE("Grade 4 Boys ",B486)</f>
        <v>Grade 4 Boys Rio Terrace A</v>
      </c>
      <c r="I486">
        <f>COUNTIF('Point Totals by Grade-Gender'!A:A,'Team Points Summary'!H486)</f>
        <v>1</v>
      </c>
    </row>
    <row r="487" spans="1:9" ht="12.75">
      <c r="A487">
        <v>3</v>
      </c>
      <c r="B487" t="s">
        <v>304</v>
      </c>
      <c r="C487">
        <v>52</v>
      </c>
      <c r="D487">
        <v>14</v>
      </c>
      <c r="E487">
        <v>15</v>
      </c>
      <c r="F487">
        <v>23</v>
      </c>
      <c r="H487" t="str">
        <f t="shared" si="17"/>
        <v>Grade 4 Boys Holyrood A</v>
      </c>
      <c r="I487">
        <f>COUNTIF('Point Totals by Grade-Gender'!A:A,'Team Points Summary'!H487)</f>
        <v>1</v>
      </c>
    </row>
    <row r="488" spans="1:9" ht="12.75">
      <c r="A488">
        <v>4</v>
      </c>
      <c r="B488" t="s">
        <v>356</v>
      </c>
      <c r="C488">
        <v>73</v>
      </c>
      <c r="D488">
        <v>9</v>
      </c>
      <c r="E488">
        <v>10</v>
      </c>
      <c r="F488">
        <v>54</v>
      </c>
      <c r="H488" t="str">
        <f t="shared" si="17"/>
        <v>Grade 4 Boys Patricia Heights A</v>
      </c>
      <c r="I488">
        <f>COUNTIF('Point Totals by Grade-Gender'!A:A,'Team Points Summary'!H488)</f>
        <v>1</v>
      </c>
    </row>
    <row r="489" spans="1:9" ht="12.75">
      <c r="A489">
        <v>5</v>
      </c>
      <c r="B489" t="s">
        <v>314</v>
      </c>
      <c r="C489">
        <v>96</v>
      </c>
      <c r="D489">
        <v>29</v>
      </c>
      <c r="E489">
        <v>30</v>
      </c>
      <c r="F489">
        <v>37</v>
      </c>
      <c r="H489" t="str">
        <f t="shared" si="17"/>
        <v>Grade 4 Boys Michael Strembitsky A</v>
      </c>
      <c r="I489">
        <f>COUNTIF('Point Totals by Grade-Gender'!A:A,'Team Points Summary'!H489)</f>
        <v>1</v>
      </c>
    </row>
    <row r="490" spans="1:9" ht="12.75">
      <c r="A490">
        <v>6</v>
      </c>
      <c r="B490" t="s">
        <v>357</v>
      </c>
      <c r="C490">
        <v>101</v>
      </c>
      <c r="D490">
        <v>25</v>
      </c>
      <c r="E490">
        <v>28</v>
      </c>
      <c r="F490">
        <v>48</v>
      </c>
      <c r="H490" t="str">
        <f t="shared" si="17"/>
        <v>Grade 4 Boys Wes Hosford A</v>
      </c>
      <c r="I490">
        <f>COUNTIF('Point Totals by Grade-Gender'!A:A,'Team Points Summary'!H490)</f>
        <v>1</v>
      </c>
    </row>
    <row r="491" spans="1:9" ht="12.75">
      <c r="A491">
        <v>7</v>
      </c>
      <c r="B491" t="s">
        <v>358</v>
      </c>
      <c r="C491">
        <v>119</v>
      </c>
      <c r="D491">
        <v>27</v>
      </c>
      <c r="E491">
        <v>39</v>
      </c>
      <c r="F491">
        <v>53</v>
      </c>
      <c r="H491" t="str">
        <f t="shared" si="17"/>
        <v>Grade 4 Boys Garneau A</v>
      </c>
      <c r="I491">
        <f>COUNTIF('Point Totals by Grade-Gender'!A:A,'Team Points Summary'!H491)</f>
        <v>1</v>
      </c>
    </row>
    <row r="492" spans="1:9" ht="12.75">
      <c r="A492">
        <v>8</v>
      </c>
      <c r="B492" t="s">
        <v>332</v>
      </c>
      <c r="C492">
        <v>152</v>
      </c>
      <c r="D492">
        <v>36</v>
      </c>
      <c r="E492">
        <v>55</v>
      </c>
      <c r="F492">
        <v>61</v>
      </c>
      <c r="H492" t="str">
        <f t="shared" si="17"/>
        <v>Grade 4 Boys Meyokumin A</v>
      </c>
      <c r="I492">
        <f>COUNTIF('Point Totals by Grade-Gender'!A:A,'Team Points Summary'!H492)</f>
        <v>1</v>
      </c>
    </row>
    <row r="493" spans="1:9" ht="12.75">
      <c r="A493">
        <v>9</v>
      </c>
      <c r="B493" t="s">
        <v>303</v>
      </c>
      <c r="C493">
        <v>168</v>
      </c>
      <c r="D493">
        <v>42</v>
      </c>
      <c r="E493">
        <v>57</v>
      </c>
      <c r="F493">
        <v>69</v>
      </c>
      <c r="H493" t="str">
        <f t="shared" si="17"/>
        <v>Grade 4 Boys Windsor Park B</v>
      </c>
      <c r="I493">
        <f>COUNTIF('Point Totals by Grade-Gender'!A:A,'Team Points Summary'!H493)</f>
        <v>1</v>
      </c>
    </row>
    <row r="494" spans="1:9" ht="12.75">
      <c r="A494">
        <v>10</v>
      </c>
      <c r="B494" t="s">
        <v>359</v>
      </c>
      <c r="C494">
        <v>168</v>
      </c>
      <c r="D494">
        <v>33</v>
      </c>
      <c r="E494">
        <v>67</v>
      </c>
      <c r="F494">
        <v>68</v>
      </c>
      <c r="H494" t="str">
        <f t="shared" si="17"/>
        <v>Grade 4 Boys George H. Luck A</v>
      </c>
      <c r="I494">
        <f>COUNTIF('Point Totals by Grade-Gender'!A:A,'Team Points Summary'!H494)</f>
        <v>1</v>
      </c>
    </row>
    <row r="495" spans="1:9" ht="12.75">
      <c r="A495">
        <v>11</v>
      </c>
      <c r="B495" t="s">
        <v>325</v>
      </c>
      <c r="C495">
        <v>174</v>
      </c>
      <c r="D495">
        <v>5</v>
      </c>
      <c r="E495">
        <v>51</v>
      </c>
      <c r="F495">
        <v>118</v>
      </c>
      <c r="H495" t="str">
        <f t="shared" si="17"/>
        <v>Grade 4 Boys Earl Buxton A</v>
      </c>
      <c r="I495">
        <f>COUNTIF('Point Totals by Grade-Gender'!A:A,'Team Points Summary'!H495)</f>
        <v>1</v>
      </c>
    </row>
    <row r="496" spans="1:9" ht="12.75">
      <c r="A496">
        <v>12</v>
      </c>
      <c r="B496" t="s">
        <v>313</v>
      </c>
      <c r="C496">
        <v>178</v>
      </c>
      <c r="D496">
        <v>21</v>
      </c>
      <c r="E496">
        <v>78</v>
      </c>
      <c r="F496">
        <v>79</v>
      </c>
      <c r="H496" t="str">
        <f t="shared" si="17"/>
        <v>Grade 4 Boys Rio Terrace B</v>
      </c>
      <c r="I496">
        <f>COUNTIF('Point Totals by Grade-Gender'!A:A,'Team Points Summary'!H496)</f>
        <v>1</v>
      </c>
    </row>
    <row r="497" spans="1:9" ht="12.75">
      <c r="A497">
        <v>13</v>
      </c>
      <c r="B497" t="s">
        <v>360</v>
      </c>
      <c r="C497">
        <v>180</v>
      </c>
      <c r="D497">
        <v>22</v>
      </c>
      <c r="E497">
        <v>34</v>
      </c>
      <c r="F497">
        <v>124</v>
      </c>
      <c r="H497" t="str">
        <f t="shared" si="17"/>
        <v>Grade 4 Boys Centennial A</v>
      </c>
      <c r="I497">
        <f>COUNTIF('Point Totals by Grade-Gender'!A:A,'Team Points Summary'!H497)</f>
        <v>1</v>
      </c>
    </row>
    <row r="498" spans="1:9" ht="12.75">
      <c r="A498">
        <v>14</v>
      </c>
      <c r="B498" t="s">
        <v>318</v>
      </c>
      <c r="C498">
        <v>190</v>
      </c>
      <c r="D498">
        <v>49</v>
      </c>
      <c r="E498">
        <v>70</v>
      </c>
      <c r="F498">
        <v>71</v>
      </c>
      <c r="H498" t="str">
        <f t="shared" si="17"/>
        <v>Grade 4 Boys Strathcona Christian Ac A</v>
      </c>
      <c r="I498">
        <f>COUNTIF('Point Totals by Grade-Gender'!A:A,'Team Points Summary'!H498)</f>
        <v>1</v>
      </c>
    </row>
    <row r="499" spans="1:9" ht="12.75">
      <c r="A499">
        <v>15</v>
      </c>
      <c r="B499" t="s">
        <v>300</v>
      </c>
      <c r="C499">
        <v>194</v>
      </c>
      <c r="D499">
        <v>56</v>
      </c>
      <c r="E499">
        <v>66</v>
      </c>
      <c r="F499">
        <v>72</v>
      </c>
      <c r="H499" t="str">
        <f t="shared" si="17"/>
        <v>Grade 4 Boys Parkallen A</v>
      </c>
      <c r="I499">
        <f>COUNTIF('Point Totals by Grade-Gender'!A:A,'Team Points Summary'!H499)</f>
        <v>1</v>
      </c>
    </row>
    <row r="500" spans="1:9" ht="12.75">
      <c r="A500">
        <v>16</v>
      </c>
      <c r="B500" t="s">
        <v>361</v>
      </c>
      <c r="C500">
        <v>195</v>
      </c>
      <c r="D500">
        <v>3</v>
      </c>
      <c r="E500">
        <v>93</v>
      </c>
      <c r="F500">
        <v>99</v>
      </c>
      <c r="H500" t="str">
        <f t="shared" si="17"/>
        <v>Grade 4 Boys Win Ferguson A</v>
      </c>
      <c r="I500">
        <f>COUNTIF('Point Totals by Grade-Gender'!A:A,'Team Points Summary'!H500)</f>
        <v>1</v>
      </c>
    </row>
    <row r="501" spans="1:9" ht="12.75">
      <c r="A501">
        <v>17</v>
      </c>
      <c r="B501" t="s">
        <v>309</v>
      </c>
      <c r="C501">
        <v>196</v>
      </c>
      <c r="D501">
        <v>40</v>
      </c>
      <c r="E501">
        <v>62</v>
      </c>
      <c r="F501">
        <v>94</v>
      </c>
      <c r="H501" t="str">
        <f t="shared" si="17"/>
        <v>Grade 4 Boys Malmo A</v>
      </c>
      <c r="I501">
        <f>COUNTIF('Point Totals by Grade-Gender'!A:A,'Team Points Summary'!H501)</f>
        <v>1</v>
      </c>
    </row>
    <row r="502" spans="1:9" ht="12.75">
      <c r="A502">
        <v>18</v>
      </c>
      <c r="B502" t="s">
        <v>362</v>
      </c>
      <c r="C502">
        <v>200</v>
      </c>
      <c r="D502">
        <v>31</v>
      </c>
      <c r="E502">
        <v>46</v>
      </c>
      <c r="F502">
        <v>123</v>
      </c>
      <c r="H502" t="str">
        <f t="shared" si="17"/>
        <v>Grade 4 Boys Edmonton Khalsa A</v>
      </c>
      <c r="I502">
        <f>COUNTIF('Point Totals by Grade-Gender'!A:A,'Team Points Summary'!H502)</f>
        <v>1</v>
      </c>
    </row>
    <row r="503" spans="1:9" ht="12.75">
      <c r="A503">
        <v>19</v>
      </c>
      <c r="B503" t="s">
        <v>292</v>
      </c>
      <c r="C503">
        <v>203</v>
      </c>
      <c r="D503">
        <v>17</v>
      </c>
      <c r="E503">
        <v>41</v>
      </c>
      <c r="F503">
        <v>145</v>
      </c>
      <c r="H503" t="str">
        <f t="shared" si="17"/>
        <v>Grade 4 Boys George P. Nicholson A</v>
      </c>
      <c r="I503">
        <f>COUNTIF('Point Totals by Grade-Gender'!A:A,'Team Points Summary'!H503)</f>
        <v>1</v>
      </c>
    </row>
    <row r="504" spans="1:9" ht="12.75">
      <c r="A504">
        <v>20</v>
      </c>
      <c r="B504" t="s">
        <v>291</v>
      </c>
      <c r="C504">
        <v>204</v>
      </c>
      <c r="D504">
        <v>45</v>
      </c>
      <c r="E504">
        <v>74</v>
      </c>
      <c r="F504">
        <v>85</v>
      </c>
      <c r="H504" t="str">
        <f t="shared" si="17"/>
        <v>Grade 4 Boys Michael A. Kostek A</v>
      </c>
      <c r="I504">
        <f>COUNTIF('Point Totals by Grade-Gender'!A:A,'Team Points Summary'!H504)</f>
        <v>1</v>
      </c>
    </row>
    <row r="505" spans="1:9" ht="12.75">
      <c r="A505">
        <v>21</v>
      </c>
      <c r="B505" t="s">
        <v>363</v>
      </c>
      <c r="C505">
        <v>206</v>
      </c>
      <c r="D505">
        <v>58</v>
      </c>
      <c r="E505">
        <v>64</v>
      </c>
      <c r="F505">
        <v>84</v>
      </c>
      <c r="H505" t="str">
        <f t="shared" si="17"/>
        <v>Grade 4 Boys Patricia Heights B</v>
      </c>
      <c r="I505">
        <f>COUNTIF('Point Totals by Grade-Gender'!A:A,'Team Points Summary'!H505)</f>
        <v>1</v>
      </c>
    </row>
    <row r="506" spans="1:9" ht="12.75">
      <c r="A506">
        <v>22</v>
      </c>
      <c r="B506" t="s">
        <v>379</v>
      </c>
      <c r="C506">
        <v>208</v>
      </c>
      <c r="D506">
        <v>16</v>
      </c>
      <c r="E506">
        <v>89</v>
      </c>
      <c r="F506">
        <v>103</v>
      </c>
      <c r="H506" t="str">
        <f t="shared" si="17"/>
        <v>Grade 4 Boys Donnan A</v>
      </c>
      <c r="I506">
        <f>COUNTIF('Point Totals by Grade-Gender'!A:A,'Team Points Summary'!H506)</f>
        <v>1</v>
      </c>
    </row>
    <row r="507" spans="1:9" ht="12.75">
      <c r="A507">
        <v>23</v>
      </c>
      <c r="B507" t="s">
        <v>299</v>
      </c>
      <c r="C507">
        <v>212</v>
      </c>
      <c r="D507">
        <v>35</v>
      </c>
      <c r="E507">
        <v>60</v>
      </c>
      <c r="F507">
        <v>117</v>
      </c>
      <c r="H507" t="str">
        <f t="shared" si="17"/>
        <v>Grade 4 Boys McKernan A</v>
      </c>
      <c r="I507">
        <f>COUNTIF('Point Totals by Grade-Gender'!A:A,'Team Points Summary'!H507)</f>
        <v>1</v>
      </c>
    </row>
    <row r="508" spans="1:9" ht="12.75">
      <c r="A508">
        <v>24</v>
      </c>
      <c r="B508" t="s">
        <v>322</v>
      </c>
      <c r="C508">
        <v>224</v>
      </c>
      <c r="D508">
        <v>11</v>
      </c>
      <c r="E508">
        <v>105</v>
      </c>
      <c r="F508">
        <v>108</v>
      </c>
      <c r="H508" t="str">
        <f t="shared" si="17"/>
        <v>Grade 4 Boys Lansdowne A</v>
      </c>
      <c r="I508">
        <f>COUNTIF('Point Totals by Grade-Gender'!A:A,'Team Points Summary'!H508)</f>
        <v>1</v>
      </c>
    </row>
    <row r="509" spans="1:9" ht="12.75">
      <c r="A509">
        <v>25</v>
      </c>
      <c r="B509" t="s">
        <v>305</v>
      </c>
      <c r="C509">
        <v>237</v>
      </c>
      <c r="D509">
        <v>24</v>
      </c>
      <c r="E509">
        <v>88</v>
      </c>
      <c r="F509">
        <v>125</v>
      </c>
      <c r="H509" t="str">
        <f t="shared" si="17"/>
        <v>Grade 4 Boys Belgravia A</v>
      </c>
      <c r="I509">
        <f>COUNTIF('Point Totals by Grade-Gender'!A:A,'Team Points Summary'!H509)</f>
        <v>1</v>
      </c>
    </row>
    <row r="510" spans="1:9" ht="12.75">
      <c r="A510">
        <v>26</v>
      </c>
      <c r="B510" t="s">
        <v>364</v>
      </c>
      <c r="C510">
        <v>266</v>
      </c>
      <c r="D510">
        <v>80</v>
      </c>
      <c r="E510">
        <v>82</v>
      </c>
      <c r="F510">
        <v>104</v>
      </c>
      <c r="H510" t="str">
        <f t="shared" si="17"/>
        <v>Grade 4 Boys Strathcona Christian Ac B</v>
      </c>
      <c r="I510">
        <f>COUNTIF('Point Totals by Grade-Gender'!A:A,'Team Points Summary'!H510)</f>
        <v>1</v>
      </c>
    </row>
    <row r="511" spans="1:9" ht="12.75">
      <c r="A511">
        <v>27</v>
      </c>
      <c r="B511" t="s">
        <v>302</v>
      </c>
      <c r="C511">
        <v>272</v>
      </c>
      <c r="D511">
        <v>32</v>
      </c>
      <c r="E511">
        <v>63</v>
      </c>
      <c r="F511">
        <v>177</v>
      </c>
      <c r="H511" t="str">
        <f t="shared" si="17"/>
        <v>Grade 4 Boys Brander Gardens A</v>
      </c>
      <c r="I511">
        <f>COUNTIF('Point Totals by Grade-Gender'!A:A,'Team Points Summary'!H511)</f>
        <v>1</v>
      </c>
    </row>
    <row r="512" spans="1:9" ht="12.75">
      <c r="A512">
        <v>28</v>
      </c>
      <c r="B512" t="s">
        <v>365</v>
      </c>
      <c r="C512">
        <v>273</v>
      </c>
      <c r="D512">
        <v>81</v>
      </c>
      <c r="E512">
        <v>91</v>
      </c>
      <c r="F512">
        <v>101</v>
      </c>
      <c r="H512" t="str">
        <f t="shared" si="17"/>
        <v>Grade 4 Boys George H. Luck B</v>
      </c>
      <c r="I512">
        <f>COUNTIF('Point Totals by Grade-Gender'!A:A,'Team Points Summary'!H512)</f>
        <v>1</v>
      </c>
    </row>
    <row r="513" spans="1:9" ht="12.75">
      <c r="A513">
        <v>29</v>
      </c>
      <c r="B513" t="s">
        <v>366</v>
      </c>
      <c r="C513">
        <v>276</v>
      </c>
      <c r="D513">
        <v>47</v>
      </c>
      <c r="E513">
        <v>97</v>
      </c>
      <c r="F513">
        <v>132</v>
      </c>
      <c r="H513" t="str">
        <f t="shared" si="17"/>
        <v>Grade 4 Boys Bessie Nichols A</v>
      </c>
      <c r="I513">
        <f>COUNTIF('Point Totals by Grade-Gender'!A:A,'Team Points Summary'!H513)</f>
        <v>1</v>
      </c>
    </row>
    <row r="514" spans="1:9" ht="12.75">
      <c r="A514">
        <v>30</v>
      </c>
      <c r="B514" t="s">
        <v>315</v>
      </c>
      <c r="C514">
        <v>309</v>
      </c>
      <c r="D514">
        <v>77</v>
      </c>
      <c r="E514">
        <v>83</v>
      </c>
      <c r="F514">
        <v>149</v>
      </c>
      <c r="H514" t="str">
        <f t="shared" si="17"/>
        <v>Grade 4 Boys Uncas A</v>
      </c>
      <c r="I514">
        <f>COUNTIF('Point Totals by Grade-Gender'!A:A,'Team Points Summary'!H514)</f>
        <v>1</v>
      </c>
    </row>
    <row r="515" spans="1:9" ht="12.75">
      <c r="A515">
        <v>31</v>
      </c>
      <c r="B515" t="s">
        <v>297</v>
      </c>
      <c r="C515">
        <v>309</v>
      </c>
      <c r="D515">
        <v>38</v>
      </c>
      <c r="E515">
        <v>135</v>
      </c>
      <c r="F515">
        <v>136</v>
      </c>
      <c r="H515" t="str">
        <f t="shared" si="17"/>
        <v>Grade 4 Boys Johnny Bright A</v>
      </c>
      <c r="I515">
        <f>COUNTIF('Point Totals by Grade-Gender'!A:A,'Team Points Summary'!H515)</f>
        <v>1</v>
      </c>
    </row>
    <row r="516" spans="1:9" ht="12.75">
      <c r="A516">
        <v>32</v>
      </c>
      <c r="B516" t="s">
        <v>367</v>
      </c>
      <c r="C516">
        <v>317</v>
      </c>
      <c r="D516">
        <v>96</v>
      </c>
      <c r="E516">
        <v>107</v>
      </c>
      <c r="F516">
        <v>114</v>
      </c>
      <c r="H516" t="str">
        <f t="shared" si="17"/>
        <v>Grade 4 Boys Wes Hosford B</v>
      </c>
      <c r="I516">
        <f>COUNTIF('Point Totals by Grade-Gender'!A:A,'Team Points Summary'!H516)</f>
        <v>1</v>
      </c>
    </row>
    <row r="517" spans="1:9" ht="12.75">
      <c r="A517">
        <v>33</v>
      </c>
      <c r="B517" t="s">
        <v>295</v>
      </c>
      <c r="C517">
        <v>321</v>
      </c>
      <c r="D517">
        <v>98</v>
      </c>
      <c r="E517">
        <v>111</v>
      </c>
      <c r="F517">
        <v>112</v>
      </c>
      <c r="H517" t="str">
        <f t="shared" si="17"/>
        <v>Grade 4 Boys Greenview A</v>
      </c>
      <c r="I517">
        <f>COUNTIF('Point Totals by Grade-Gender'!A:A,'Team Points Summary'!H517)</f>
        <v>1</v>
      </c>
    </row>
    <row r="518" spans="1:9" ht="12.75">
      <c r="A518">
        <v>34</v>
      </c>
      <c r="B518" t="s">
        <v>419</v>
      </c>
      <c r="C518">
        <v>328</v>
      </c>
      <c r="D518">
        <v>26</v>
      </c>
      <c r="E518">
        <v>109</v>
      </c>
      <c r="F518">
        <v>193</v>
      </c>
      <c r="H518" t="str">
        <f t="shared" si="17"/>
        <v>Grade 4 Boys Riverdale A</v>
      </c>
      <c r="I518">
        <f>COUNTIF('Point Totals by Grade-Gender'!A:A,'Team Points Summary'!H518)</f>
        <v>1</v>
      </c>
    </row>
    <row r="519" spans="1:9" ht="12.75">
      <c r="A519">
        <v>35</v>
      </c>
      <c r="B519" t="s">
        <v>368</v>
      </c>
      <c r="C519">
        <v>354</v>
      </c>
      <c r="D519">
        <v>100</v>
      </c>
      <c r="E519">
        <v>113</v>
      </c>
      <c r="F519">
        <v>141</v>
      </c>
      <c r="H519" t="str">
        <f t="shared" si="17"/>
        <v>Grade 4 Boys Win Ferguson B</v>
      </c>
      <c r="I519">
        <f>COUNTIF('Point Totals by Grade-Gender'!A:A,'Team Points Summary'!H519)</f>
        <v>1</v>
      </c>
    </row>
    <row r="520" spans="1:9" ht="12.75">
      <c r="A520">
        <v>36</v>
      </c>
      <c r="B520" t="s">
        <v>340</v>
      </c>
      <c r="C520">
        <v>365</v>
      </c>
      <c r="D520">
        <v>119</v>
      </c>
      <c r="E520">
        <v>120</v>
      </c>
      <c r="F520">
        <v>126</v>
      </c>
      <c r="H520" t="str">
        <f t="shared" si="17"/>
        <v>Grade 4 Boys Meyokumin B</v>
      </c>
      <c r="I520">
        <f>COUNTIF('Point Totals by Grade-Gender'!A:A,'Team Points Summary'!H520)</f>
        <v>1</v>
      </c>
    </row>
    <row r="521" spans="1:9" ht="12.75">
      <c r="A521">
        <v>37</v>
      </c>
      <c r="B521" t="s">
        <v>369</v>
      </c>
      <c r="C521">
        <v>384</v>
      </c>
      <c r="D521">
        <v>102</v>
      </c>
      <c r="E521">
        <v>134</v>
      </c>
      <c r="F521">
        <v>148</v>
      </c>
      <c r="H521" t="str">
        <f t="shared" si="17"/>
        <v>Grade 4 Boys George H. Luck C</v>
      </c>
      <c r="I521">
        <f>COUNTIF('Point Totals by Grade-Gender'!A:A,'Team Points Summary'!H521)</f>
        <v>1</v>
      </c>
    </row>
    <row r="522" spans="1:9" ht="12.75">
      <c r="A522">
        <v>38</v>
      </c>
      <c r="B522" t="s">
        <v>347</v>
      </c>
      <c r="C522">
        <v>401</v>
      </c>
      <c r="D522">
        <v>121</v>
      </c>
      <c r="E522">
        <v>130</v>
      </c>
      <c r="F522">
        <v>150</v>
      </c>
      <c r="H522" t="str">
        <f t="shared" si="17"/>
        <v>Grade 4 Boys Earl Buxton B</v>
      </c>
      <c r="I522">
        <f>COUNTIF('Point Totals by Grade-Gender'!A:A,'Team Points Summary'!H522)</f>
        <v>1</v>
      </c>
    </row>
    <row r="523" spans="1:9" ht="12.75">
      <c r="A523">
        <v>39</v>
      </c>
      <c r="B523" t="s">
        <v>307</v>
      </c>
      <c r="C523">
        <v>404</v>
      </c>
      <c r="D523">
        <v>92</v>
      </c>
      <c r="E523">
        <v>153</v>
      </c>
      <c r="F523">
        <v>159</v>
      </c>
      <c r="H523" t="str">
        <f t="shared" si="17"/>
        <v>Grade 4 Boys Michael A. Kostek B</v>
      </c>
      <c r="I523">
        <f>COUNTIF('Point Totals by Grade-Gender'!A:A,'Team Points Summary'!H523)</f>
        <v>1</v>
      </c>
    </row>
    <row r="524" spans="1:9" ht="12.75">
      <c r="A524">
        <v>40</v>
      </c>
      <c r="B524" t="s">
        <v>370</v>
      </c>
      <c r="C524">
        <v>404</v>
      </c>
      <c r="D524">
        <v>129</v>
      </c>
      <c r="E524">
        <v>133</v>
      </c>
      <c r="F524">
        <v>142</v>
      </c>
      <c r="H524" t="str">
        <f t="shared" si="17"/>
        <v>Grade 4 Boys Centennial B</v>
      </c>
      <c r="I524">
        <f>COUNTIF('Point Totals by Grade-Gender'!A:A,'Team Points Summary'!H524)</f>
        <v>1</v>
      </c>
    </row>
    <row r="525" spans="1:9" ht="12.75">
      <c r="A525">
        <v>41</v>
      </c>
      <c r="B525" t="s">
        <v>329</v>
      </c>
      <c r="C525">
        <v>438</v>
      </c>
      <c r="D525">
        <v>110</v>
      </c>
      <c r="E525">
        <v>161</v>
      </c>
      <c r="F525">
        <v>167</v>
      </c>
      <c r="H525" t="str">
        <f t="shared" si="17"/>
        <v>Grade 4 Boys St. Clement A</v>
      </c>
      <c r="I525">
        <f>COUNTIF('Point Totals by Grade-Gender'!A:A,'Team Points Summary'!H525)</f>
        <v>1</v>
      </c>
    </row>
    <row r="526" spans="1:9" ht="12.75">
      <c r="A526">
        <v>42</v>
      </c>
      <c r="B526" t="s">
        <v>420</v>
      </c>
      <c r="C526">
        <v>449</v>
      </c>
      <c r="D526">
        <v>73</v>
      </c>
      <c r="E526">
        <v>160</v>
      </c>
      <c r="F526">
        <v>216</v>
      </c>
      <c r="H526" t="str">
        <f t="shared" si="17"/>
        <v>Grade 4 Boys Pollard Meadows A</v>
      </c>
      <c r="I526">
        <f>COUNTIF('Point Totals by Grade-Gender'!A:A,'Team Points Summary'!H526)</f>
        <v>1</v>
      </c>
    </row>
    <row r="527" spans="1:9" ht="12.75">
      <c r="A527">
        <v>43</v>
      </c>
      <c r="B527" t="s">
        <v>293</v>
      </c>
      <c r="C527">
        <v>457</v>
      </c>
      <c r="D527">
        <v>106</v>
      </c>
      <c r="E527">
        <v>138</v>
      </c>
      <c r="F527">
        <v>213</v>
      </c>
      <c r="H527" t="str">
        <f t="shared" si="17"/>
        <v>Grade 4 Boys Pine Street A</v>
      </c>
      <c r="I527">
        <f>COUNTIF('Point Totals by Grade-Gender'!A:A,'Team Points Summary'!H527)</f>
        <v>1</v>
      </c>
    </row>
    <row r="528" spans="1:9" ht="12.75">
      <c r="A528">
        <v>44</v>
      </c>
      <c r="B528" t="s">
        <v>327</v>
      </c>
      <c r="C528">
        <v>478</v>
      </c>
      <c r="D528">
        <v>140</v>
      </c>
      <c r="E528">
        <v>163</v>
      </c>
      <c r="F528">
        <v>175</v>
      </c>
      <c r="H528" t="str">
        <f t="shared" si="17"/>
        <v>Grade 4 Boys Menisa A</v>
      </c>
      <c r="I528">
        <f>COUNTIF('Point Totals by Grade-Gender'!A:A,'Team Points Summary'!H528)</f>
        <v>1</v>
      </c>
    </row>
    <row r="529" spans="1:9" ht="12.75">
      <c r="A529">
        <v>45</v>
      </c>
      <c r="B529" t="s">
        <v>371</v>
      </c>
      <c r="C529">
        <v>490</v>
      </c>
      <c r="D529">
        <v>152</v>
      </c>
      <c r="E529">
        <v>157</v>
      </c>
      <c r="F529">
        <v>181</v>
      </c>
      <c r="H529" t="str">
        <f t="shared" si="17"/>
        <v>Grade 4 Boys Earl Buxton C</v>
      </c>
      <c r="I529">
        <f>COUNTIF('Point Totals by Grade-Gender'!A:A,'Team Points Summary'!H529)</f>
        <v>1</v>
      </c>
    </row>
    <row r="530" spans="1:9" ht="12.75">
      <c r="A530">
        <v>46</v>
      </c>
      <c r="B530" t="s">
        <v>372</v>
      </c>
      <c r="C530">
        <v>494</v>
      </c>
      <c r="D530">
        <v>155</v>
      </c>
      <c r="E530">
        <v>168</v>
      </c>
      <c r="F530">
        <v>171</v>
      </c>
      <c r="H530" t="str">
        <f t="shared" si="17"/>
        <v>Grade 4 Boys George H. Luck D</v>
      </c>
      <c r="I530">
        <f>COUNTIF('Point Totals by Grade-Gender'!A:A,'Team Points Summary'!H530)</f>
        <v>1</v>
      </c>
    </row>
    <row r="531" spans="1:9" ht="12.75">
      <c r="A531">
        <v>47</v>
      </c>
      <c r="B531" t="s">
        <v>310</v>
      </c>
      <c r="C531">
        <v>506</v>
      </c>
      <c r="D531">
        <v>162</v>
      </c>
      <c r="E531">
        <v>165</v>
      </c>
      <c r="F531">
        <v>179</v>
      </c>
      <c r="H531" t="str">
        <f t="shared" si="17"/>
        <v>Grade 4 Boys George P. Nicholson B</v>
      </c>
      <c r="I531">
        <f>COUNTIF('Point Totals by Grade-Gender'!A:A,'Team Points Summary'!H531)</f>
        <v>1</v>
      </c>
    </row>
    <row r="532" spans="1:9" ht="12.75">
      <c r="A532">
        <v>48</v>
      </c>
      <c r="B532" t="s">
        <v>337</v>
      </c>
      <c r="C532">
        <v>511</v>
      </c>
      <c r="D532">
        <v>166</v>
      </c>
      <c r="E532">
        <v>172</v>
      </c>
      <c r="F532">
        <v>173</v>
      </c>
      <c r="H532" t="str">
        <f t="shared" si="17"/>
        <v>Grade 4 Boys Greenview B</v>
      </c>
      <c r="I532">
        <f>COUNTIF('Point Totals by Grade-Gender'!A:A,'Team Points Summary'!H532)</f>
        <v>1</v>
      </c>
    </row>
    <row r="533" spans="1:9" ht="12.75">
      <c r="A533">
        <v>49</v>
      </c>
      <c r="B533" t="s">
        <v>346</v>
      </c>
      <c r="C533">
        <v>513</v>
      </c>
      <c r="D533">
        <v>143</v>
      </c>
      <c r="E533">
        <v>183</v>
      </c>
      <c r="F533">
        <v>187</v>
      </c>
      <c r="H533" t="str">
        <f t="shared" si="17"/>
        <v>Grade 4 Boys Meyokumin C</v>
      </c>
      <c r="I533">
        <f>COUNTIF('Point Totals by Grade-Gender'!A:A,'Team Points Summary'!H533)</f>
        <v>1</v>
      </c>
    </row>
    <row r="534" spans="1:9" ht="12.75">
      <c r="A534">
        <v>50</v>
      </c>
      <c r="B534" t="s">
        <v>373</v>
      </c>
      <c r="C534">
        <v>535</v>
      </c>
      <c r="D534">
        <v>144</v>
      </c>
      <c r="E534">
        <v>195</v>
      </c>
      <c r="F534">
        <v>196</v>
      </c>
      <c r="H534" t="str">
        <f t="shared" si="17"/>
        <v>Grade 4 Boys Edmonton Khalsa B</v>
      </c>
      <c r="I534">
        <f>COUNTIF('Point Totals by Grade-Gender'!A:A,'Team Points Summary'!H534)</f>
        <v>1</v>
      </c>
    </row>
    <row r="535" spans="1:9" ht="12.75">
      <c r="A535">
        <v>51</v>
      </c>
      <c r="B535" t="s">
        <v>374</v>
      </c>
      <c r="C535">
        <v>571</v>
      </c>
      <c r="D535">
        <v>185</v>
      </c>
      <c r="E535">
        <v>186</v>
      </c>
      <c r="F535">
        <v>200</v>
      </c>
      <c r="H535" t="str">
        <f t="shared" si="17"/>
        <v>Grade 4 Boys Earl Buxton D</v>
      </c>
      <c r="I535">
        <f>COUNTIF('Point Totals by Grade-Gender'!A:A,'Team Points Summary'!H535)</f>
        <v>1</v>
      </c>
    </row>
    <row r="536" spans="1:9" ht="12.75">
      <c r="A536">
        <v>52</v>
      </c>
      <c r="B536" t="s">
        <v>375</v>
      </c>
      <c r="C536">
        <v>571</v>
      </c>
      <c r="D536">
        <v>189</v>
      </c>
      <c r="E536">
        <v>190</v>
      </c>
      <c r="F536">
        <v>192</v>
      </c>
      <c r="H536" t="str">
        <f t="shared" si="17"/>
        <v>Grade 4 Boys Lauderdale A</v>
      </c>
      <c r="I536">
        <f>COUNTIF('Point Totals by Grade-Gender'!A:A,'Team Points Summary'!H536)</f>
        <v>1</v>
      </c>
    </row>
    <row r="537" spans="1:9" ht="12.75">
      <c r="A537">
        <v>53</v>
      </c>
      <c r="B537" t="s">
        <v>376</v>
      </c>
      <c r="C537">
        <v>614</v>
      </c>
      <c r="D537">
        <v>191</v>
      </c>
      <c r="E537">
        <v>206</v>
      </c>
      <c r="F537">
        <v>217</v>
      </c>
      <c r="H537" t="str">
        <f t="shared" si="17"/>
        <v>Grade 4 Boys Meyokumin D</v>
      </c>
      <c r="I537">
        <f>COUNTIF('Point Totals by Grade-Gender'!A:A,'Team Points Summary'!H537)</f>
        <v>1</v>
      </c>
    </row>
    <row r="538" spans="1:9" ht="12.75">
      <c r="A538">
        <v>54</v>
      </c>
      <c r="B538" t="s">
        <v>377</v>
      </c>
      <c r="C538">
        <v>623</v>
      </c>
      <c r="D538">
        <v>205</v>
      </c>
      <c r="E538">
        <v>207</v>
      </c>
      <c r="F538">
        <v>211</v>
      </c>
      <c r="H538" t="str">
        <f t="shared" si="17"/>
        <v>Grade 4 Boys Lauderdale B</v>
      </c>
      <c r="I538">
        <f>COUNTIF('Point Totals by Grade-Gender'!A:A,'Team Points Summary'!H538)</f>
        <v>1</v>
      </c>
    </row>
    <row r="539" spans="3:9" ht="12.75">
      <c r="C539">
        <f>SUM(C485:C538)</f>
        <v>16209</v>
      </c>
      <c r="H539" s="1" t="s">
        <v>123</v>
      </c>
      <c r="I539">
        <f>COUNTIF('Point Totals by Grade-Gender'!A:A,'Team Points Summary'!H539)</f>
        <v>1</v>
      </c>
    </row>
    <row r="540" ht="12.75">
      <c r="H540" s="1"/>
    </row>
    <row r="541" ht="12.75">
      <c r="A541" s="1" t="s">
        <v>279</v>
      </c>
    </row>
    <row r="542" spans="1:9" ht="12.75">
      <c r="A542">
        <v>1</v>
      </c>
      <c r="B542" t="s">
        <v>294</v>
      </c>
      <c r="C542">
        <v>23</v>
      </c>
      <c r="D542">
        <v>1</v>
      </c>
      <c r="E542">
        <v>5</v>
      </c>
      <c r="F542">
        <v>17</v>
      </c>
      <c r="H542" t="str">
        <f>CONCATENATE("Grade 5 Girls ",B542)</f>
        <v>Grade 5 Girls Windsor Park A</v>
      </c>
      <c r="I542">
        <f>COUNTIF('Point Totals by Grade-Gender'!A:A,'Team Points Summary'!H542)</f>
        <v>1</v>
      </c>
    </row>
    <row r="543" spans="1:9" ht="12.75">
      <c r="A543">
        <v>2</v>
      </c>
      <c r="B543" t="s">
        <v>291</v>
      </c>
      <c r="C543">
        <v>46</v>
      </c>
      <c r="D543">
        <v>3</v>
      </c>
      <c r="E543">
        <v>10</v>
      </c>
      <c r="F543">
        <v>33</v>
      </c>
      <c r="H543" t="str">
        <f aca="true" t="shared" si="18" ref="H543:H576">CONCATENATE("Grade 5 Girls ",B543)</f>
        <v>Grade 5 Girls Michael A. Kostek A</v>
      </c>
      <c r="I543">
        <f>COUNTIF('Point Totals by Grade-Gender'!A:A,'Team Points Summary'!H543)</f>
        <v>1</v>
      </c>
    </row>
    <row r="544" spans="1:9" ht="12.75">
      <c r="A544">
        <v>3</v>
      </c>
      <c r="B544" t="s">
        <v>293</v>
      </c>
      <c r="C544">
        <v>66</v>
      </c>
      <c r="D544">
        <v>20</v>
      </c>
      <c r="E544">
        <v>21</v>
      </c>
      <c r="F544">
        <v>25</v>
      </c>
      <c r="H544" t="str">
        <f t="shared" si="18"/>
        <v>Grade 5 Girls Pine Street A</v>
      </c>
      <c r="I544">
        <f>COUNTIF('Point Totals by Grade-Gender'!A:A,'Team Points Summary'!H544)</f>
        <v>1</v>
      </c>
    </row>
    <row r="545" spans="1:9" ht="12.75">
      <c r="A545">
        <v>4</v>
      </c>
      <c r="B545" t="s">
        <v>385</v>
      </c>
      <c r="C545">
        <v>71</v>
      </c>
      <c r="D545">
        <v>18</v>
      </c>
      <c r="E545">
        <v>19</v>
      </c>
      <c r="F545">
        <v>34</v>
      </c>
      <c r="H545" t="str">
        <f t="shared" si="18"/>
        <v>Grade 5 Girls Westbrook A</v>
      </c>
      <c r="I545">
        <f>COUNTIF('Point Totals by Grade-Gender'!A:A,'Team Points Summary'!H545)</f>
        <v>1</v>
      </c>
    </row>
    <row r="546" spans="1:9" ht="12.75">
      <c r="A546">
        <v>5</v>
      </c>
      <c r="B546" t="s">
        <v>304</v>
      </c>
      <c r="C546">
        <v>74</v>
      </c>
      <c r="D546">
        <v>12</v>
      </c>
      <c r="E546">
        <v>15</v>
      </c>
      <c r="F546">
        <v>47</v>
      </c>
      <c r="H546" t="str">
        <f t="shared" si="18"/>
        <v>Grade 5 Girls Holyrood A</v>
      </c>
      <c r="I546">
        <f>COUNTIF('Point Totals by Grade-Gender'!A:A,'Team Points Summary'!H546)</f>
        <v>1</v>
      </c>
    </row>
    <row r="547" spans="1:9" ht="12.75">
      <c r="A547">
        <v>6</v>
      </c>
      <c r="B547" t="s">
        <v>325</v>
      </c>
      <c r="C547">
        <v>95</v>
      </c>
      <c r="D547">
        <v>28</v>
      </c>
      <c r="E547">
        <v>32</v>
      </c>
      <c r="F547">
        <v>35</v>
      </c>
      <c r="H547" t="str">
        <f t="shared" si="18"/>
        <v>Grade 5 Girls Earl Buxton A</v>
      </c>
      <c r="I547">
        <f>COUNTIF('Point Totals by Grade-Gender'!A:A,'Team Points Summary'!H547)</f>
        <v>1</v>
      </c>
    </row>
    <row r="548" spans="1:9" ht="12.75">
      <c r="A548">
        <v>7</v>
      </c>
      <c r="B548" t="s">
        <v>318</v>
      </c>
      <c r="C548">
        <v>98</v>
      </c>
      <c r="D548">
        <v>13</v>
      </c>
      <c r="E548">
        <v>14</v>
      </c>
      <c r="F548">
        <v>71</v>
      </c>
      <c r="H548" t="str">
        <f t="shared" si="18"/>
        <v>Grade 5 Girls Strathcona Christian Ac A</v>
      </c>
      <c r="I548">
        <f>COUNTIF('Point Totals by Grade-Gender'!A:A,'Team Points Summary'!H548)</f>
        <v>1</v>
      </c>
    </row>
    <row r="549" spans="1:9" ht="12.75">
      <c r="A549">
        <v>8</v>
      </c>
      <c r="B549" t="s">
        <v>331</v>
      </c>
      <c r="C549">
        <v>115</v>
      </c>
      <c r="D549">
        <v>11</v>
      </c>
      <c r="E549">
        <v>45</v>
      </c>
      <c r="F549">
        <v>59</v>
      </c>
      <c r="H549" t="str">
        <f t="shared" si="18"/>
        <v>Grade 5 Girls Crestwood A</v>
      </c>
      <c r="I549">
        <f>COUNTIF('Point Totals by Grade-Gender'!A:A,'Team Points Summary'!H549)</f>
        <v>1</v>
      </c>
    </row>
    <row r="550" spans="1:9" ht="12.75">
      <c r="A550">
        <v>9</v>
      </c>
      <c r="B550" t="s">
        <v>360</v>
      </c>
      <c r="C550">
        <v>126</v>
      </c>
      <c r="D550">
        <v>7</v>
      </c>
      <c r="E550">
        <v>41</v>
      </c>
      <c r="F550">
        <v>78</v>
      </c>
      <c r="H550" t="str">
        <f t="shared" si="18"/>
        <v>Grade 5 Girls Centennial A</v>
      </c>
      <c r="I550">
        <f>COUNTIF('Point Totals by Grade-Gender'!A:A,'Team Points Summary'!H550)</f>
        <v>1</v>
      </c>
    </row>
    <row r="551" spans="1:9" ht="12.75">
      <c r="A551">
        <v>10</v>
      </c>
      <c r="B551" t="s">
        <v>292</v>
      </c>
      <c r="C551">
        <v>131</v>
      </c>
      <c r="D551">
        <v>31</v>
      </c>
      <c r="E551">
        <v>42</v>
      </c>
      <c r="F551">
        <v>58</v>
      </c>
      <c r="H551" t="str">
        <f t="shared" si="18"/>
        <v>Grade 5 Girls George P. Nicholson A</v>
      </c>
      <c r="I551">
        <f>COUNTIF('Point Totals by Grade-Gender'!A:A,'Team Points Summary'!H551)</f>
        <v>1</v>
      </c>
    </row>
    <row r="552" spans="1:9" ht="12.75">
      <c r="A552">
        <v>11</v>
      </c>
      <c r="B552" t="s">
        <v>326</v>
      </c>
      <c r="C552">
        <v>154</v>
      </c>
      <c r="D552">
        <v>37</v>
      </c>
      <c r="E552">
        <v>57</v>
      </c>
      <c r="F552">
        <v>60</v>
      </c>
      <c r="H552" t="str">
        <f t="shared" si="18"/>
        <v>Grade 5 Girls Lymburn A</v>
      </c>
      <c r="I552">
        <f>COUNTIF('Point Totals by Grade-Gender'!A:A,'Team Points Summary'!H552)</f>
        <v>1</v>
      </c>
    </row>
    <row r="553" spans="1:9" ht="12.75">
      <c r="A553">
        <v>12</v>
      </c>
      <c r="B553" t="s">
        <v>386</v>
      </c>
      <c r="C553">
        <v>164</v>
      </c>
      <c r="D553">
        <v>36</v>
      </c>
      <c r="E553">
        <v>52</v>
      </c>
      <c r="F553">
        <v>76</v>
      </c>
      <c r="H553" t="str">
        <f t="shared" si="18"/>
        <v>Grade 5 Girls Westbrook B</v>
      </c>
      <c r="I553">
        <f>COUNTIF('Point Totals by Grade-Gender'!A:A,'Team Points Summary'!H553)</f>
        <v>1</v>
      </c>
    </row>
    <row r="554" spans="1:9" ht="12.75">
      <c r="A554">
        <v>13</v>
      </c>
      <c r="B554" t="s">
        <v>356</v>
      </c>
      <c r="C554">
        <v>167</v>
      </c>
      <c r="D554">
        <v>16</v>
      </c>
      <c r="E554">
        <v>40</v>
      </c>
      <c r="F554">
        <v>111</v>
      </c>
      <c r="H554" t="str">
        <f t="shared" si="18"/>
        <v>Grade 5 Girls Patricia Heights A</v>
      </c>
      <c r="I554">
        <f>COUNTIF('Point Totals by Grade-Gender'!A:A,'Team Points Summary'!H554)</f>
        <v>1</v>
      </c>
    </row>
    <row r="555" spans="1:9" ht="12.75">
      <c r="A555">
        <v>14</v>
      </c>
      <c r="B555" t="s">
        <v>324</v>
      </c>
      <c r="C555">
        <v>178</v>
      </c>
      <c r="D555">
        <v>54</v>
      </c>
      <c r="E555">
        <v>56</v>
      </c>
      <c r="F555">
        <v>68</v>
      </c>
      <c r="H555" t="str">
        <f t="shared" si="18"/>
        <v>Grade 5 Girls Pine Street B</v>
      </c>
      <c r="I555">
        <f>COUNTIF('Point Totals by Grade-Gender'!A:A,'Team Points Summary'!H555)</f>
        <v>1</v>
      </c>
    </row>
    <row r="556" spans="1:9" ht="12.75">
      <c r="A556">
        <v>15</v>
      </c>
      <c r="B556" t="s">
        <v>413</v>
      </c>
      <c r="C556">
        <v>208</v>
      </c>
      <c r="D556">
        <v>30</v>
      </c>
      <c r="E556">
        <v>72</v>
      </c>
      <c r="F556">
        <v>106</v>
      </c>
      <c r="H556" t="str">
        <f t="shared" si="18"/>
        <v>Grade 5 Girls Rideau Park A</v>
      </c>
      <c r="I556">
        <f>COUNTIF('Point Totals by Grade-Gender'!A:A,'Team Points Summary'!H556)</f>
        <v>1</v>
      </c>
    </row>
    <row r="557" spans="1:9" ht="12.75">
      <c r="A557">
        <v>16</v>
      </c>
      <c r="B557" t="s">
        <v>327</v>
      </c>
      <c r="C557">
        <v>208</v>
      </c>
      <c r="D557">
        <v>43</v>
      </c>
      <c r="E557">
        <v>44</v>
      </c>
      <c r="F557">
        <v>121</v>
      </c>
      <c r="H557" t="str">
        <f t="shared" si="18"/>
        <v>Grade 5 Girls Menisa A</v>
      </c>
      <c r="I557">
        <f>COUNTIF('Point Totals by Grade-Gender'!A:A,'Team Points Summary'!H557)</f>
        <v>1</v>
      </c>
    </row>
    <row r="558" spans="1:9" ht="12.75">
      <c r="A558">
        <v>17</v>
      </c>
      <c r="B558" t="s">
        <v>296</v>
      </c>
      <c r="C558">
        <v>209</v>
      </c>
      <c r="D558">
        <v>55</v>
      </c>
      <c r="E558">
        <v>74</v>
      </c>
      <c r="F558">
        <v>80</v>
      </c>
      <c r="H558" t="str">
        <f t="shared" si="18"/>
        <v>Grade 5 Girls Brookside A</v>
      </c>
      <c r="I558">
        <f>COUNTIF('Point Totals by Grade-Gender'!A:A,'Team Points Summary'!H558)</f>
        <v>1</v>
      </c>
    </row>
    <row r="559" spans="1:9" ht="12.75">
      <c r="A559">
        <v>18</v>
      </c>
      <c r="B559" t="s">
        <v>309</v>
      </c>
      <c r="C559">
        <v>218</v>
      </c>
      <c r="D559">
        <v>9</v>
      </c>
      <c r="E559">
        <v>84</v>
      </c>
      <c r="F559">
        <v>125</v>
      </c>
      <c r="H559" t="str">
        <f t="shared" si="18"/>
        <v>Grade 5 Girls Malmo A</v>
      </c>
      <c r="I559">
        <f>COUNTIF('Point Totals by Grade-Gender'!A:A,'Team Points Summary'!H559)</f>
        <v>1</v>
      </c>
    </row>
    <row r="560" spans="1:9" ht="12.75">
      <c r="A560">
        <v>19</v>
      </c>
      <c r="B560" t="s">
        <v>359</v>
      </c>
      <c r="C560">
        <v>219</v>
      </c>
      <c r="D560">
        <v>26</v>
      </c>
      <c r="E560">
        <v>39</v>
      </c>
      <c r="F560">
        <v>154</v>
      </c>
      <c r="H560" t="str">
        <f t="shared" si="18"/>
        <v>Grade 5 Girls George H. Luck A</v>
      </c>
      <c r="I560">
        <f>COUNTIF('Point Totals by Grade-Gender'!A:A,'Team Points Summary'!H560)</f>
        <v>1</v>
      </c>
    </row>
    <row r="561" spans="1:9" ht="12.75">
      <c r="A561">
        <v>20</v>
      </c>
      <c r="B561" t="s">
        <v>316</v>
      </c>
      <c r="C561">
        <v>241</v>
      </c>
      <c r="D561">
        <v>48</v>
      </c>
      <c r="E561">
        <v>88</v>
      </c>
      <c r="F561">
        <v>105</v>
      </c>
      <c r="H561" t="str">
        <f t="shared" si="18"/>
        <v>Grade 5 Girls Holyrood B</v>
      </c>
      <c r="I561">
        <f>COUNTIF('Point Totals by Grade-Gender'!A:A,'Team Points Summary'!H561)</f>
        <v>1</v>
      </c>
    </row>
    <row r="562" spans="1:9" ht="12.75">
      <c r="A562">
        <v>21</v>
      </c>
      <c r="B562" t="s">
        <v>298</v>
      </c>
      <c r="C562">
        <v>242</v>
      </c>
      <c r="D562">
        <v>61</v>
      </c>
      <c r="E562">
        <v>83</v>
      </c>
      <c r="F562">
        <v>98</v>
      </c>
      <c r="H562" t="str">
        <f t="shared" si="18"/>
        <v>Grade 5 Girls Rio Terrace A</v>
      </c>
      <c r="I562">
        <f>COUNTIF('Point Totals by Grade-Gender'!A:A,'Team Points Summary'!H562)</f>
        <v>1</v>
      </c>
    </row>
    <row r="563" spans="1:9" ht="12.75">
      <c r="A563">
        <v>22</v>
      </c>
      <c r="B563" t="s">
        <v>358</v>
      </c>
      <c r="C563">
        <v>254</v>
      </c>
      <c r="D563">
        <v>29</v>
      </c>
      <c r="E563">
        <v>92</v>
      </c>
      <c r="F563">
        <v>133</v>
      </c>
      <c r="H563" t="str">
        <f t="shared" si="18"/>
        <v>Grade 5 Girls Garneau A</v>
      </c>
      <c r="I563">
        <f>COUNTIF('Point Totals by Grade-Gender'!A:A,'Team Points Summary'!H563)</f>
        <v>1</v>
      </c>
    </row>
    <row r="564" spans="1:9" ht="12.75">
      <c r="A564">
        <v>23</v>
      </c>
      <c r="B564" t="s">
        <v>295</v>
      </c>
      <c r="C564">
        <v>257</v>
      </c>
      <c r="D564">
        <v>75</v>
      </c>
      <c r="E564">
        <v>82</v>
      </c>
      <c r="F564">
        <v>100</v>
      </c>
      <c r="H564" t="str">
        <f t="shared" si="18"/>
        <v>Grade 5 Girls Greenview A</v>
      </c>
      <c r="I564">
        <f>COUNTIF('Point Totals by Grade-Gender'!A:A,'Team Points Summary'!H564)</f>
        <v>1</v>
      </c>
    </row>
    <row r="565" spans="1:9" ht="12.75">
      <c r="A565">
        <v>24</v>
      </c>
      <c r="B565" t="s">
        <v>361</v>
      </c>
      <c r="C565">
        <v>276</v>
      </c>
      <c r="D565">
        <v>66</v>
      </c>
      <c r="E565">
        <v>102</v>
      </c>
      <c r="F565">
        <v>108</v>
      </c>
      <c r="H565" t="str">
        <f t="shared" si="18"/>
        <v>Grade 5 Girls Win Ferguson A</v>
      </c>
      <c r="I565">
        <f>COUNTIF('Point Totals by Grade-Gender'!A:A,'Team Points Summary'!H565)</f>
        <v>1</v>
      </c>
    </row>
    <row r="566" spans="1:9" ht="12.75">
      <c r="A566">
        <v>25</v>
      </c>
      <c r="B566" t="s">
        <v>420</v>
      </c>
      <c r="C566">
        <v>281</v>
      </c>
      <c r="D566">
        <v>8</v>
      </c>
      <c r="E566">
        <v>136</v>
      </c>
      <c r="F566">
        <v>137</v>
      </c>
      <c r="H566" t="str">
        <f t="shared" si="18"/>
        <v>Grade 5 Girls Pollard Meadows A</v>
      </c>
      <c r="I566">
        <f>COUNTIF('Point Totals by Grade-Gender'!A:A,'Team Points Summary'!H566)</f>
        <v>1</v>
      </c>
    </row>
    <row r="567" spans="1:9" ht="12.75">
      <c r="A567">
        <v>26</v>
      </c>
      <c r="B567" t="s">
        <v>400</v>
      </c>
      <c r="C567">
        <v>283</v>
      </c>
      <c r="D567">
        <v>63</v>
      </c>
      <c r="E567">
        <v>91</v>
      </c>
      <c r="F567">
        <v>129</v>
      </c>
      <c r="H567" t="str">
        <f t="shared" si="18"/>
        <v>Grade 5 Girls Calder A</v>
      </c>
      <c r="I567">
        <f>COUNTIF('Point Totals by Grade-Gender'!A:A,'Team Points Summary'!H567)</f>
        <v>1</v>
      </c>
    </row>
    <row r="568" spans="1:9" ht="12.75">
      <c r="A568">
        <v>27</v>
      </c>
      <c r="B568" t="s">
        <v>347</v>
      </c>
      <c r="C568">
        <v>290</v>
      </c>
      <c r="D568">
        <v>90</v>
      </c>
      <c r="E568">
        <v>99</v>
      </c>
      <c r="F568">
        <v>101</v>
      </c>
      <c r="H568" t="str">
        <f t="shared" si="18"/>
        <v>Grade 5 Girls Earl Buxton B</v>
      </c>
      <c r="I568">
        <f>COUNTIF('Point Totals by Grade-Gender'!A:A,'Team Points Summary'!H568)</f>
        <v>1</v>
      </c>
    </row>
    <row r="569" spans="1:9" ht="12.75">
      <c r="A569">
        <v>28</v>
      </c>
      <c r="B569" t="s">
        <v>342</v>
      </c>
      <c r="C569">
        <v>300</v>
      </c>
      <c r="D569">
        <v>93</v>
      </c>
      <c r="E569">
        <v>103</v>
      </c>
      <c r="F569">
        <v>104</v>
      </c>
      <c r="H569" t="str">
        <f t="shared" si="18"/>
        <v>Grade 5 Girls Pine Street C</v>
      </c>
      <c r="I569">
        <f>COUNTIF('Point Totals by Grade-Gender'!A:A,'Team Points Summary'!H569)</f>
        <v>1</v>
      </c>
    </row>
    <row r="570" spans="1:9" ht="12.75">
      <c r="A570">
        <v>29</v>
      </c>
      <c r="B570" t="s">
        <v>421</v>
      </c>
      <c r="C570">
        <v>323</v>
      </c>
      <c r="D570">
        <v>23</v>
      </c>
      <c r="E570">
        <v>145</v>
      </c>
      <c r="F570">
        <v>155</v>
      </c>
      <c r="H570" t="str">
        <f t="shared" si="18"/>
        <v>Grade 5 Girls Kameyosek A</v>
      </c>
      <c r="I570">
        <f>COUNTIF('Point Totals by Grade-Gender'!A:A,'Team Points Summary'!H570)</f>
        <v>1</v>
      </c>
    </row>
    <row r="571" spans="1:9" ht="12.75">
      <c r="A571">
        <v>30</v>
      </c>
      <c r="B571" t="s">
        <v>381</v>
      </c>
      <c r="C571">
        <v>325</v>
      </c>
      <c r="D571">
        <v>81</v>
      </c>
      <c r="E571">
        <v>117</v>
      </c>
      <c r="F571">
        <v>127</v>
      </c>
      <c r="H571" t="str">
        <f t="shared" si="18"/>
        <v>Grade 5 Girls Steinhauer A</v>
      </c>
      <c r="I571">
        <f>COUNTIF('Point Totals by Grade-Gender'!A:A,'Team Points Summary'!H571)</f>
        <v>1</v>
      </c>
    </row>
    <row r="572" spans="1:9" ht="12.75">
      <c r="A572">
        <v>31</v>
      </c>
      <c r="B572" t="s">
        <v>313</v>
      </c>
      <c r="C572">
        <v>351</v>
      </c>
      <c r="D572">
        <v>107</v>
      </c>
      <c r="E572">
        <v>112</v>
      </c>
      <c r="F572">
        <v>132</v>
      </c>
      <c r="H572" t="str">
        <f t="shared" si="18"/>
        <v>Grade 5 Girls Rio Terrace B</v>
      </c>
      <c r="I572">
        <f>COUNTIF('Point Totals by Grade-Gender'!A:A,'Team Points Summary'!H572)</f>
        <v>1</v>
      </c>
    </row>
    <row r="573" spans="1:9" ht="12.75">
      <c r="A573">
        <v>32</v>
      </c>
      <c r="B573" t="s">
        <v>329</v>
      </c>
      <c r="C573">
        <v>391</v>
      </c>
      <c r="D573">
        <v>89</v>
      </c>
      <c r="E573">
        <v>149</v>
      </c>
      <c r="F573">
        <v>153</v>
      </c>
      <c r="H573" t="str">
        <f t="shared" si="18"/>
        <v>Grade 5 Girls St. Clement A</v>
      </c>
      <c r="I573">
        <f>COUNTIF('Point Totals by Grade-Gender'!A:A,'Team Points Summary'!H573)</f>
        <v>1</v>
      </c>
    </row>
    <row r="574" spans="1:9" ht="12.75">
      <c r="A574">
        <v>33</v>
      </c>
      <c r="B574" t="s">
        <v>419</v>
      </c>
      <c r="C574">
        <v>403</v>
      </c>
      <c r="D574">
        <v>120</v>
      </c>
      <c r="E574">
        <v>141</v>
      </c>
      <c r="F574">
        <v>142</v>
      </c>
      <c r="H574" t="str">
        <f t="shared" si="18"/>
        <v>Grade 5 Girls Riverdale A</v>
      </c>
      <c r="I574">
        <f>COUNTIF('Point Totals by Grade-Gender'!A:A,'Team Points Summary'!H574)</f>
        <v>1</v>
      </c>
    </row>
    <row r="575" spans="1:9" ht="12.75">
      <c r="A575">
        <v>34</v>
      </c>
      <c r="B575" t="s">
        <v>401</v>
      </c>
      <c r="C575">
        <v>408</v>
      </c>
      <c r="D575">
        <v>130</v>
      </c>
      <c r="E575">
        <v>138</v>
      </c>
      <c r="F575">
        <v>140</v>
      </c>
      <c r="H575" t="str">
        <f t="shared" si="18"/>
        <v>Grade 5 Girls Calder B</v>
      </c>
      <c r="I575">
        <f>COUNTIF('Point Totals by Grade-Gender'!A:A,'Team Points Summary'!H575)</f>
        <v>1</v>
      </c>
    </row>
    <row r="576" spans="1:9" ht="12.75">
      <c r="A576">
        <v>35</v>
      </c>
      <c r="B576" t="s">
        <v>308</v>
      </c>
      <c r="C576">
        <v>432</v>
      </c>
      <c r="D576">
        <v>139</v>
      </c>
      <c r="E576">
        <v>146</v>
      </c>
      <c r="F576">
        <v>147</v>
      </c>
      <c r="H576" t="str">
        <f t="shared" si="18"/>
        <v>Grade 5 Girls Crawford Plains A</v>
      </c>
      <c r="I576">
        <f>COUNTIF('Point Totals by Grade-Gender'!A:A,'Team Points Summary'!H576)</f>
        <v>1</v>
      </c>
    </row>
    <row r="577" spans="3:9" ht="12.75">
      <c r="C577">
        <f>SUM(C542:C576)</f>
        <v>7627</v>
      </c>
      <c r="H577" s="1" t="s">
        <v>124</v>
      </c>
      <c r="I577">
        <f>COUNTIF('Point Totals by Grade-Gender'!A:A,'Team Points Summary'!H577)</f>
        <v>1</v>
      </c>
    </row>
    <row r="578" ht="12.75">
      <c r="H578" s="1"/>
    </row>
    <row r="579" ht="12.75">
      <c r="A579" s="1" t="s">
        <v>280</v>
      </c>
    </row>
    <row r="580" spans="1:9" ht="12.75">
      <c r="A580">
        <v>1</v>
      </c>
      <c r="B580" t="s">
        <v>322</v>
      </c>
      <c r="C580">
        <v>29</v>
      </c>
      <c r="D580">
        <v>1</v>
      </c>
      <c r="E580">
        <v>8</v>
      </c>
      <c r="F580">
        <v>20</v>
      </c>
      <c r="H580" t="str">
        <f>CONCATENATE("Grade 5 Boys ",B580)</f>
        <v>Grade 5 Boys Lansdowne A</v>
      </c>
      <c r="I580">
        <f>COUNTIF('Point Totals by Grade-Gender'!A:A,'Team Points Summary'!H580)</f>
        <v>1</v>
      </c>
    </row>
    <row r="581" spans="1:9" ht="12.75">
      <c r="A581">
        <v>2</v>
      </c>
      <c r="B581" t="s">
        <v>291</v>
      </c>
      <c r="C581">
        <v>46</v>
      </c>
      <c r="D581">
        <v>9</v>
      </c>
      <c r="E581">
        <v>12</v>
      </c>
      <c r="F581">
        <v>25</v>
      </c>
      <c r="H581" t="str">
        <f aca="true" t="shared" si="19" ref="H581:H627">CONCATENATE("Grade 5 Boys ",B581)</f>
        <v>Grade 5 Boys Michael A. Kostek A</v>
      </c>
      <c r="I581">
        <f>COUNTIF('Point Totals by Grade-Gender'!A:A,'Team Points Summary'!H581)</f>
        <v>1</v>
      </c>
    </row>
    <row r="582" spans="1:13" ht="12.75">
      <c r="A582">
        <v>3</v>
      </c>
      <c r="B582" t="s">
        <v>356</v>
      </c>
      <c r="C582">
        <v>51</v>
      </c>
      <c r="D582">
        <v>4</v>
      </c>
      <c r="E582">
        <v>7</v>
      </c>
      <c r="F582">
        <v>40</v>
      </c>
      <c r="H582" t="str">
        <f t="shared" si="19"/>
        <v>Grade 5 Boys Patricia Heights A</v>
      </c>
      <c r="I582">
        <f>COUNTIF('Point Totals by Grade-Gender'!A:A,'Team Points Summary'!H582)</f>
        <v>1</v>
      </c>
      <c r="K582" s="12"/>
      <c r="L582" s="12"/>
      <c r="M582" s="12"/>
    </row>
    <row r="583" spans="1:9" ht="12.75">
      <c r="A583">
        <v>4</v>
      </c>
      <c r="B583" t="s">
        <v>378</v>
      </c>
      <c r="C583">
        <v>66</v>
      </c>
      <c r="D583">
        <v>18</v>
      </c>
      <c r="E583">
        <v>21</v>
      </c>
      <c r="F583">
        <v>27</v>
      </c>
      <c r="H583" t="str">
        <f t="shared" si="19"/>
        <v>Grade 5 Boys Forest Heights A</v>
      </c>
      <c r="I583">
        <f>COUNTIF('Point Totals by Grade-Gender'!A:A,'Team Points Summary'!H583)</f>
        <v>1</v>
      </c>
    </row>
    <row r="584" spans="1:9" ht="12.75">
      <c r="A584">
        <v>5</v>
      </c>
      <c r="B584" t="s">
        <v>304</v>
      </c>
      <c r="C584">
        <v>76</v>
      </c>
      <c r="D584">
        <v>11</v>
      </c>
      <c r="E584">
        <v>16</v>
      </c>
      <c r="F584">
        <v>49</v>
      </c>
      <c r="H584" t="str">
        <f t="shared" si="19"/>
        <v>Grade 5 Boys Holyrood A</v>
      </c>
      <c r="I584">
        <f>COUNTIF('Point Totals by Grade-Gender'!A:A,'Team Points Summary'!H584)</f>
        <v>1</v>
      </c>
    </row>
    <row r="585" spans="1:9" ht="12.75">
      <c r="A585">
        <v>6</v>
      </c>
      <c r="B585" t="s">
        <v>308</v>
      </c>
      <c r="C585">
        <v>91</v>
      </c>
      <c r="D585">
        <v>17</v>
      </c>
      <c r="E585">
        <v>32</v>
      </c>
      <c r="F585">
        <v>42</v>
      </c>
      <c r="H585" t="str">
        <f t="shared" si="19"/>
        <v>Grade 5 Boys Crawford Plains A</v>
      </c>
      <c r="I585">
        <f>COUNTIF('Point Totals by Grade-Gender'!A:A,'Team Points Summary'!H585)</f>
        <v>1</v>
      </c>
    </row>
    <row r="586" spans="1:9" ht="12.75">
      <c r="A586">
        <v>7</v>
      </c>
      <c r="B586" t="s">
        <v>302</v>
      </c>
      <c r="C586">
        <v>91</v>
      </c>
      <c r="D586">
        <v>6</v>
      </c>
      <c r="E586">
        <v>39</v>
      </c>
      <c r="F586">
        <v>46</v>
      </c>
      <c r="H586" t="str">
        <f t="shared" si="19"/>
        <v>Grade 5 Boys Brander Gardens A</v>
      </c>
      <c r="I586">
        <f>COUNTIF('Point Totals by Grade-Gender'!A:A,'Team Points Summary'!H586)</f>
        <v>1</v>
      </c>
    </row>
    <row r="587" spans="1:9" ht="12.75">
      <c r="A587">
        <v>8</v>
      </c>
      <c r="B587" t="s">
        <v>312</v>
      </c>
      <c r="C587">
        <v>121</v>
      </c>
      <c r="D587">
        <v>23</v>
      </c>
      <c r="E587">
        <v>43</v>
      </c>
      <c r="F587">
        <v>55</v>
      </c>
      <c r="H587" t="str">
        <f t="shared" si="19"/>
        <v>Grade 5 Boys Suzuki Charter A</v>
      </c>
      <c r="I587">
        <f>COUNTIF('Point Totals by Grade-Gender'!A:A,'Team Points Summary'!H587)</f>
        <v>1</v>
      </c>
    </row>
    <row r="588" spans="1:9" ht="12.75">
      <c r="A588">
        <v>9</v>
      </c>
      <c r="B588" t="s">
        <v>296</v>
      </c>
      <c r="C588">
        <v>124</v>
      </c>
      <c r="D588">
        <v>5</v>
      </c>
      <c r="E588">
        <v>24</v>
      </c>
      <c r="F588">
        <v>95</v>
      </c>
      <c r="H588" t="str">
        <f t="shared" si="19"/>
        <v>Grade 5 Boys Brookside A</v>
      </c>
      <c r="I588">
        <f>COUNTIF('Point Totals by Grade-Gender'!A:A,'Team Points Summary'!H588)</f>
        <v>1</v>
      </c>
    </row>
    <row r="589" spans="1:9" ht="12.75">
      <c r="A589">
        <v>10</v>
      </c>
      <c r="B589" t="s">
        <v>297</v>
      </c>
      <c r="C589">
        <v>125</v>
      </c>
      <c r="D589">
        <v>13</v>
      </c>
      <c r="E589">
        <v>37</v>
      </c>
      <c r="F589">
        <v>75</v>
      </c>
      <c r="H589" t="str">
        <f t="shared" si="19"/>
        <v>Grade 5 Boys Johnny Bright A</v>
      </c>
      <c r="I589">
        <f>COUNTIF('Point Totals by Grade-Gender'!A:A,'Team Points Summary'!H589)</f>
        <v>1</v>
      </c>
    </row>
    <row r="590" spans="1:9" ht="12.75">
      <c r="A590">
        <v>11</v>
      </c>
      <c r="B590" t="s">
        <v>379</v>
      </c>
      <c r="C590">
        <v>127</v>
      </c>
      <c r="D590">
        <v>29</v>
      </c>
      <c r="E590">
        <v>44</v>
      </c>
      <c r="F590">
        <v>54</v>
      </c>
      <c r="H590" t="str">
        <f t="shared" si="19"/>
        <v>Grade 5 Boys Donnan A</v>
      </c>
      <c r="I590">
        <f>COUNTIF('Point Totals by Grade-Gender'!A:A,'Team Points Summary'!H590)</f>
        <v>1</v>
      </c>
    </row>
    <row r="591" spans="1:9" ht="12.75">
      <c r="A591">
        <v>12</v>
      </c>
      <c r="B591" t="s">
        <v>318</v>
      </c>
      <c r="C591">
        <v>134</v>
      </c>
      <c r="D591">
        <v>19</v>
      </c>
      <c r="E591">
        <v>47</v>
      </c>
      <c r="F591">
        <v>68</v>
      </c>
      <c r="H591" t="str">
        <f t="shared" si="19"/>
        <v>Grade 5 Boys Strathcona Christian Ac A</v>
      </c>
      <c r="I591">
        <f>COUNTIF('Point Totals by Grade-Gender'!A:A,'Team Points Summary'!H591)</f>
        <v>1</v>
      </c>
    </row>
    <row r="592" spans="1:9" ht="12.75">
      <c r="A592">
        <v>13</v>
      </c>
      <c r="B592" t="s">
        <v>361</v>
      </c>
      <c r="C592">
        <v>136</v>
      </c>
      <c r="D592">
        <v>10</v>
      </c>
      <c r="E592">
        <v>36</v>
      </c>
      <c r="F592">
        <v>90</v>
      </c>
      <c r="H592" t="str">
        <f t="shared" si="19"/>
        <v>Grade 5 Boys Win Ferguson A</v>
      </c>
      <c r="I592">
        <f>COUNTIF('Point Totals by Grade-Gender'!A:A,'Team Points Summary'!H592)</f>
        <v>1</v>
      </c>
    </row>
    <row r="593" spans="1:9" ht="12.75">
      <c r="A593">
        <v>14</v>
      </c>
      <c r="B593" t="s">
        <v>292</v>
      </c>
      <c r="C593">
        <v>143</v>
      </c>
      <c r="D593">
        <v>3</v>
      </c>
      <c r="E593">
        <v>60</v>
      </c>
      <c r="F593">
        <v>80</v>
      </c>
      <c r="H593" t="str">
        <f t="shared" si="19"/>
        <v>Grade 5 Boys George P. Nicholson A</v>
      </c>
      <c r="I593">
        <f>COUNTIF('Point Totals by Grade-Gender'!A:A,'Team Points Summary'!H593)</f>
        <v>1</v>
      </c>
    </row>
    <row r="594" spans="1:9" ht="12.75">
      <c r="A594">
        <v>15</v>
      </c>
      <c r="B594" t="s">
        <v>299</v>
      </c>
      <c r="C594">
        <v>150</v>
      </c>
      <c r="D594">
        <v>31</v>
      </c>
      <c r="E594">
        <v>38</v>
      </c>
      <c r="F594">
        <v>81</v>
      </c>
      <c r="H594" t="str">
        <f t="shared" si="19"/>
        <v>Grade 5 Boys McKernan A</v>
      </c>
      <c r="I594">
        <f>COUNTIF('Point Totals by Grade-Gender'!A:A,'Team Points Summary'!H594)</f>
        <v>1</v>
      </c>
    </row>
    <row r="595" spans="1:9" ht="12.75">
      <c r="A595">
        <v>16</v>
      </c>
      <c r="B595" t="s">
        <v>298</v>
      </c>
      <c r="C595">
        <v>154</v>
      </c>
      <c r="D595">
        <v>22</v>
      </c>
      <c r="E595">
        <v>65</v>
      </c>
      <c r="F595">
        <v>67</v>
      </c>
      <c r="H595" t="str">
        <f t="shared" si="19"/>
        <v>Grade 5 Boys Rio Terrace A</v>
      </c>
      <c r="I595">
        <f>COUNTIF('Point Totals by Grade-Gender'!A:A,'Team Points Summary'!H595)</f>
        <v>1</v>
      </c>
    </row>
    <row r="596" spans="1:9" ht="12.75">
      <c r="A596">
        <v>17</v>
      </c>
      <c r="B596" t="s">
        <v>300</v>
      </c>
      <c r="C596">
        <v>165</v>
      </c>
      <c r="D596">
        <v>52</v>
      </c>
      <c r="E596">
        <v>56</v>
      </c>
      <c r="F596">
        <v>57</v>
      </c>
      <c r="H596" t="str">
        <f t="shared" si="19"/>
        <v>Grade 5 Boys Parkallen A</v>
      </c>
      <c r="I596">
        <f>COUNTIF('Point Totals by Grade-Gender'!A:A,'Team Points Summary'!H596)</f>
        <v>1</v>
      </c>
    </row>
    <row r="597" spans="1:9" ht="12.75">
      <c r="A597">
        <v>18</v>
      </c>
      <c r="B597" t="s">
        <v>360</v>
      </c>
      <c r="C597">
        <v>180</v>
      </c>
      <c r="D597">
        <v>34</v>
      </c>
      <c r="E597">
        <v>35</v>
      </c>
      <c r="F597">
        <v>111</v>
      </c>
      <c r="H597" t="str">
        <f t="shared" si="19"/>
        <v>Grade 5 Boys Centennial A</v>
      </c>
      <c r="I597">
        <f>COUNTIF('Point Totals by Grade-Gender'!A:A,'Team Points Summary'!H597)</f>
        <v>1</v>
      </c>
    </row>
    <row r="598" spans="1:9" ht="12.75">
      <c r="A598">
        <v>19</v>
      </c>
      <c r="B598" t="s">
        <v>380</v>
      </c>
      <c r="C598">
        <v>201</v>
      </c>
      <c r="D598">
        <v>48</v>
      </c>
      <c r="E598">
        <v>70</v>
      </c>
      <c r="F598">
        <v>83</v>
      </c>
      <c r="H598" t="str">
        <f t="shared" si="19"/>
        <v>Grade 5 Boys Forest Heights B</v>
      </c>
      <c r="I598">
        <f>COUNTIF('Point Totals by Grade-Gender'!A:A,'Team Points Summary'!H598)</f>
        <v>1</v>
      </c>
    </row>
    <row r="599" spans="1:9" ht="12.75">
      <c r="A599">
        <v>20</v>
      </c>
      <c r="B599" t="s">
        <v>321</v>
      </c>
      <c r="C599">
        <v>210</v>
      </c>
      <c r="D599">
        <v>50</v>
      </c>
      <c r="E599">
        <v>62</v>
      </c>
      <c r="F599">
        <v>98</v>
      </c>
      <c r="H599" t="str">
        <f t="shared" si="19"/>
        <v>Grade 5 Boys Brander Gardens B</v>
      </c>
      <c r="I599">
        <f>COUNTIF('Point Totals by Grade-Gender'!A:A,'Team Points Summary'!H599)</f>
        <v>1</v>
      </c>
    </row>
    <row r="600" spans="1:9" ht="12.75">
      <c r="A600">
        <v>21</v>
      </c>
      <c r="B600" t="s">
        <v>325</v>
      </c>
      <c r="C600">
        <v>223</v>
      </c>
      <c r="D600">
        <v>41</v>
      </c>
      <c r="E600">
        <v>89</v>
      </c>
      <c r="F600">
        <v>93</v>
      </c>
      <c r="H600" t="str">
        <f t="shared" si="19"/>
        <v>Grade 5 Boys Earl Buxton A</v>
      </c>
      <c r="I600">
        <f>COUNTIF('Point Totals by Grade-Gender'!A:A,'Team Points Summary'!H600)</f>
        <v>1</v>
      </c>
    </row>
    <row r="601" spans="1:9" ht="12.75">
      <c r="A601">
        <v>22</v>
      </c>
      <c r="B601" t="s">
        <v>307</v>
      </c>
      <c r="C601">
        <v>228</v>
      </c>
      <c r="D601">
        <v>45</v>
      </c>
      <c r="E601">
        <v>76</v>
      </c>
      <c r="F601">
        <v>107</v>
      </c>
      <c r="H601" t="str">
        <f t="shared" si="19"/>
        <v>Grade 5 Boys Michael A. Kostek B</v>
      </c>
      <c r="I601">
        <f>COUNTIF('Point Totals by Grade-Gender'!A:A,'Team Points Summary'!H601)</f>
        <v>1</v>
      </c>
    </row>
    <row r="602" spans="1:9" ht="12.75">
      <c r="A602">
        <v>23</v>
      </c>
      <c r="B602" t="s">
        <v>314</v>
      </c>
      <c r="C602">
        <v>234</v>
      </c>
      <c r="D602">
        <v>33</v>
      </c>
      <c r="E602">
        <v>64</v>
      </c>
      <c r="F602">
        <v>137</v>
      </c>
      <c r="H602" t="str">
        <f t="shared" si="19"/>
        <v>Grade 5 Boys Michael Strembitsky A</v>
      </c>
      <c r="I602">
        <f>COUNTIF('Point Totals by Grade-Gender'!A:A,'Team Points Summary'!H602)</f>
        <v>1</v>
      </c>
    </row>
    <row r="603" spans="1:9" ht="12.75">
      <c r="A603">
        <v>24</v>
      </c>
      <c r="B603" t="s">
        <v>316</v>
      </c>
      <c r="C603">
        <v>238</v>
      </c>
      <c r="D603">
        <v>59</v>
      </c>
      <c r="E603">
        <v>66</v>
      </c>
      <c r="F603">
        <v>113</v>
      </c>
      <c r="H603" t="str">
        <f t="shared" si="19"/>
        <v>Grade 5 Boys Holyrood B</v>
      </c>
      <c r="I603">
        <f>COUNTIF('Point Totals by Grade-Gender'!A:A,'Team Points Summary'!H603)</f>
        <v>1</v>
      </c>
    </row>
    <row r="604" spans="1:9" ht="12.75">
      <c r="A604">
        <v>25</v>
      </c>
      <c r="B604" t="s">
        <v>381</v>
      </c>
      <c r="C604">
        <v>238</v>
      </c>
      <c r="D604">
        <v>28</v>
      </c>
      <c r="E604">
        <v>77</v>
      </c>
      <c r="F604">
        <v>133</v>
      </c>
      <c r="H604" t="str">
        <f t="shared" si="19"/>
        <v>Grade 5 Boys Steinhauer A</v>
      </c>
      <c r="I604">
        <f>COUNTIF('Point Totals by Grade-Gender'!A:A,'Team Points Summary'!H604)</f>
        <v>1</v>
      </c>
    </row>
    <row r="605" spans="1:9" ht="12.75">
      <c r="A605">
        <v>26</v>
      </c>
      <c r="B605" t="s">
        <v>320</v>
      </c>
      <c r="C605">
        <v>253</v>
      </c>
      <c r="D605">
        <v>58</v>
      </c>
      <c r="E605">
        <v>86</v>
      </c>
      <c r="F605">
        <v>109</v>
      </c>
      <c r="H605" t="str">
        <f t="shared" si="19"/>
        <v>Grade 5 Boys Parkallen B</v>
      </c>
      <c r="I605">
        <f>COUNTIF('Point Totals by Grade-Gender'!A:A,'Team Points Summary'!H605)</f>
        <v>1</v>
      </c>
    </row>
    <row r="606" spans="1:9" ht="12.75">
      <c r="A606">
        <v>27</v>
      </c>
      <c r="B606" t="s">
        <v>293</v>
      </c>
      <c r="C606">
        <v>285</v>
      </c>
      <c r="D606">
        <v>14</v>
      </c>
      <c r="E606">
        <v>110</v>
      </c>
      <c r="F606">
        <v>161</v>
      </c>
      <c r="H606" t="str">
        <f t="shared" si="19"/>
        <v>Grade 5 Boys Pine Street A</v>
      </c>
      <c r="I606">
        <f>COUNTIF('Point Totals by Grade-Gender'!A:A,'Team Points Summary'!H606)</f>
        <v>1</v>
      </c>
    </row>
    <row r="607" spans="1:9" ht="12.75">
      <c r="A607">
        <v>28</v>
      </c>
      <c r="B607" t="s">
        <v>402</v>
      </c>
      <c r="C607">
        <v>308</v>
      </c>
      <c r="D607">
        <v>73</v>
      </c>
      <c r="E607">
        <v>85</v>
      </c>
      <c r="F607">
        <v>150</v>
      </c>
      <c r="H607" t="str">
        <f t="shared" si="19"/>
        <v>Grade 5 Boys Mundare A</v>
      </c>
      <c r="I607">
        <f>COUNTIF('Point Totals by Grade-Gender'!A:A,'Team Points Summary'!H607)</f>
        <v>1</v>
      </c>
    </row>
    <row r="608" spans="1:9" ht="12.75">
      <c r="A608">
        <v>29</v>
      </c>
      <c r="B608" t="s">
        <v>306</v>
      </c>
      <c r="C608">
        <v>327</v>
      </c>
      <c r="D608">
        <v>100</v>
      </c>
      <c r="E608">
        <v>102</v>
      </c>
      <c r="F608">
        <v>125</v>
      </c>
      <c r="H608" t="str">
        <f t="shared" si="19"/>
        <v>Grade 5 Boys Johnny Bright B</v>
      </c>
      <c r="I608">
        <f>COUNTIF('Point Totals by Grade-Gender'!A:A,'Team Points Summary'!H608)</f>
        <v>1</v>
      </c>
    </row>
    <row r="609" spans="1:9" ht="12.75">
      <c r="A609">
        <v>30</v>
      </c>
      <c r="B609" t="s">
        <v>382</v>
      </c>
      <c r="C609">
        <v>333</v>
      </c>
      <c r="D609">
        <v>72</v>
      </c>
      <c r="E609">
        <v>104</v>
      </c>
      <c r="F609">
        <v>157</v>
      </c>
      <c r="H609" t="str">
        <f t="shared" si="19"/>
        <v>Grade 5 Boys Donnan B</v>
      </c>
      <c r="I609">
        <f>COUNTIF('Point Totals by Grade-Gender'!A:A,'Team Points Summary'!H609)</f>
        <v>1</v>
      </c>
    </row>
    <row r="610" spans="1:9" ht="12.75">
      <c r="A610">
        <v>31</v>
      </c>
      <c r="B610" t="s">
        <v>327</v>
      </c>
      <c r="C610">
        <v>352</v>
      </c>
      <c r="D610">
        <v>97</v>
      </c>
      <c r="E610">
        <v>124</v>
      </c>
      <c r="F610">
        <v>131</v>
      </c>
      <c r="H610" t="str">
        <f t="shared" si="19"/>
        <v>Grade 5 Boys Menisa A</v>
      </c>
      <c r="I610">
        <f>COUNTIF('Point Totals by Grade-Gender'!A:A,'Team Points Summary'!H610)</f>
        <v>1</v>
      </c>
    </row>
    <row r="611" spans="1:9" ht="12.75">
      <c r="A611">
        <v>32</v>
      </c>
      <c r="B611" t="s">
        <v>364</v>
      </c>
      <c r="C611">
        <v>354</v>
      </c>
      <c r="D611">
        <v>92</v>
      </c>
      <c r="E611">
        <v>130</v>
      </c>
      <c r="F611">
        <v>132</v>
      </c>
      <c r="H611" t="str">
        <f t="shared" si="19"/>
        <v>Grade 5 Boys Strathcona Christian Ac B</v>
      </c>
      <c r="I611">
        <f>COUNTIF('Point Totals by Grade-Gender'!A:A,'Team Points Summary'!H611)</f>
        <v>1</v>
      </c>
    </row>
    <row r="612" spans="1:9" ht="12.75">
      <c r="A612">
        <v>33</v>
      </c>
      <c r="B612" t="s">
        <v>329</v>
      </c>
      <c r="C612">
        <v>356</v>
      </c>
      <c r="D612">
        <v>69</v>
      </c>
      <c r="E612">
        <v>127</v>
      </c>
      <c r="F612">
        <v>160</v>
      </c>
      <c r="H612" t="str">
        <f t="shared" si="19"/>
        <v>Grade 5 Boys St. Clement A</v>
      </c>
      <c r="I612">
        <f>COUNTIF('Point Totals by Grade-Gender'!A:A,'Team Points Summary'!H612)</f>
        <v>1</v>
      </c>
    </row>
    <row r="613" spans="1:9" ht="12.75">
      <c r="A613">
        <v>34</v>
      </c>
      <c r="B613" t="s">
        <v>347</v>
      </c>
      <c r="C613">
        <v>359</v>
      </c>
      <c r="D613">
        <v>118</v>
      </c>
      <c r="E613">
        <v>120</v>
      </c>
      <c r="F613">
        <v>121</v>
      </c>
      <c r="H613" t="str">
        <f t="shared" si="19"/>
        <v>Grade 5 Boys Earl Buxton B</v>
      </c>
      <c r="I613">
        <f>COUNTIF('Point Totals by Grade-Gender'!A:A,'Team Points Summary'!H613)</f>
        <v>1</v>
      </c>
    </row>
    <row r="614" spans="1:9" ht="12.75">
      <c r="A614">
        <v>35</v>
      </c>
      <c r="B614" t="s">
        <v>362</v>
      </c>
      <c r="C614">
        <v>385</v>
      </c>
      <c r="D614">
        <v>94</v>
      </c>
      <c r="E614">
        <v>136</v>
      </c>
      <c r="F614">
        <v>155</v>
      </c>
      <c r="H614" t="str">
        <f t="shared" si="19"/>
        <v>Grade 5 Boys Edmonton Khalsa A</v>
      </c>
      <c r="I614">
        <f>COUNTIF('Point Totals by Grade-Gender'!A:A,'Team Points Summary'!H614)</f>
        <v>1</v>
      </c>
    </row>
    <row r="615" spans="1:9" ht="12.75">
      <c r="A615">
        <v>36</v>
      </c>
      <c r="B615" t="s">
        <v>309</v>
      </c>
      <c r="C615">
        <v>387</v>
      </c>
      <c r="D615">
        <v>101</v>
      </c>
      <c r="E615">
        <v>105</v>
      </c>
      <c r="F615">
        <v>181</v>
      </c>
      <c r="H615" t="str">
        <f t="shared" si="19"/>
        <v>Grade 5 Boys Malmo A</v>
      </c>
      <c r="I615">
        <f>COUNTIF('Point Totals by Grade-Gender'!A:A,'Team Points Summary'!H615)</f>
        <v>1</v>
      </c>
    </row>
    <row r="616" spans="1:9" ht="12.75">
      <c r="A616">
        <v>37</v>
      </c>
      <c r="B616" t="s">
        <v>359</v>
      </c>
      <c r="C616">
        <v>392</v>
      </c>
      <c r="D616">
        <v>99</v>
      </c>
      <c r="E616">
        <v>126</v>
      </c>
      <c r="F616">
        <v>167</v>
      </c>
      <c r="H616" t="str">
        <f aca="true" t="shared" si="20" ref="H616:H624">CONCATENATE("Grade 5 Boys ",B616)</f>
        <v>Grade 5 Boys George H. Luck A</v>
      </c>
      <c r="I616">
        <f>COUNTIF('Point Totals by Grade-Gender'!A:A,'Team Points Summary'!H616)</f>
        <v>1</v>
      </c>
    </row>
    <row r="617" spans="1:9" ht="12.75">
      <c r="A617">
        <v>38</v>
      </c>
      <c r="B617" t="s">
        <v>349</v>
      </c>
      <c r="C617">
        <v>429</v>
      </c>
      <c r="D617">
        <v>138</v>
      </c>
      <c r="E617">
        <v>145</v>
      </c>
      <c r="F617">
        <v>146</v>
      </c>
      <c r="H617" t="str">
        <f t="shared" si="20"/>
        <v>Grade 5 Boys Michael Strembitsky B</v>
      </c>
      <c r="I617">
        <f>COUNTIF('Point Totals by Grade-Gender'!A:A,'Team Points Summary'!H617)</f>
        <v>1</v>
      </c>
    </row>
    <row r="618" spans="1:9" ht="12.75">
      <c r="A618">
        <v>39</v>
      </c>
      <c r="B618" t="s">
        <v>383</v>
      </c>
      <c r="C618">
        <v>441</v>
      </c>
      <c r="D618">
        <v>139</v>
      </c>
      <c r="E618">
        <v>143</v>
      </c>
      <c r="F618">
        <v>159</v>
      </c>
      <c r="H618" t="str">
        <f t="shared" si="20"/>
        <v>Grade 5 Boys Brander Gardens C</v>
      </c>
      <c r="I618">
        <f>COUNTIF('Point Totals by Grade-Gender'!A:A,'Team Points Summary'!H618)</f>
        <v>1</v>
      </c>
    </row>
    <row r="619" spans="1:9" ht="12.75">
      <c r="A619">
        <v>40</v>
      </c>
      <c r="B619" t="s">
        <v>328</v>
      </c>
      <c r="C619">
        <v>448</v>
      </c>
      <c r="D619">
        <v>141</v>
      </c>
      <c r="E619">
        <v>153</v>
      </c>
      <c r="F619">
        <v>154</v>
      </c>
      <c r="H619" t="str">
        <f t="shared" si="20"/>
        <v>Grade 5 Boys Holyrood C</v>
      </c>
      <c r="I619">
        <f>COUNTIF('Point Totals by Grade-Gender'!A:A,'Team Points Summary'!H619)</f>
        <v>1</v>
      </c>
    </row>
    <row r="620" spans="1:9" ht="12.75">
      <c r="A620">
        <v>41</v>
      </c>
      <c r="B620" t="s">
        <v>368</v>
      </c>
      <c r="C620">
        <v>449</v>
      </c>
      <c r="D620">
        <v>123</v>
      </c>
      <c r="E620">
        <v>147</v>
      </c>
      <c r="F620">
        <v>179</v>
      </c>
      <c r="H620" t="str">
        <f t="shared" si="20"/>
        <v>Grade 5 Boys Win Ferguson B</v>
      </c>
      <c r="I620">
        <f>COUNTIF('Point Totals by Grade-Gender'!A:A,'Team Points Summary'!H620)</f>
        <v>1</v>
      </c>
    </row>
    <row r="621" spans="1:9" ht="12.75">
      <c r="A621">
        <v>42</v>
      </c>
      <c r="B621" t="s">
        <v>421</v>
      </c>
      <c r="C621">
        <v>473</v>
      </c>
      <c r="D621">
        <v>149</v>
      </c>
      <c r="E621">
        <v>152</v>
      </c>
      <c r="F621">
        <v>172</v>
      </c>
      <c r="H621" t="str">
        <f t="shared" si="20"/>
        <v>Grade 5 Boys Kameyosek A</v>
      </c>
      <c r="I621">
        <f>COUNTIF('Point Totals by Grade-Gender'!A:A,'Team Points Summary'!H621)</f>
        <v>1</v>
      </c>
    </row>
    <row r="622" spans="1:9" ht="12.75">
      <c r="A622">
        <v>43</v>
      </c>
      <c r="B622" t="s">
        <v>332</v>
      </c>
      <c r="C622">
        <v>480</v>
      </c>
      <c r="D622">
        <v>128</v>
      </c>
      <c r="E622">
        <v>175</v>
      </c>
      <c r="F622">
        <v>177</v>
      </c>
      <c r="H622" t="str">
        <f t="shared" si="20"/>
        <v>Grade 5 Boys Meyokumin A</v>
      </c>
      <c r="I622">
        <f>COUNTIF('Point Totals by Grade-Gender'!A:A,'Team Points Summary'!H622)</f>
        <v>1</v>
      </c>
    </row>
    <row r="623" spans="1:9" ht="12.75">
      <c r="A623">
        <v>44</v>
      </c>
      <c r="B623" t="s">
        <v>315</v>
      </c>
      <c r="C623">
        <v>495</v>
      </c>
      <c r="D623">
        <v>156</v>
      </c>
      <c r="E623">
        <v>163</v>
      </c>
      <c r="F623">
        <v>176</v>
      </c>
      <c r="H623" t="str">
        <f t="shared" si="20"/>
        <v>Grade 5 Boys Uncas A</v>
      </c>
      <c r="I623">
        <f>COUNTIF('Point Totals by Grade-Gender'!A:A,'Team Points Summary'!H623)</f>
        <v>1</v>
      </c>
    </row>
    <row r="624" spans="1:9" ht="12.75">
      <c r="A624">
        <v>45</v>
      </c>
      <c r="B624" t="s">
        <v>350</v>
      </c>
      <c r="C624">
        <v>502</v>
      </c>
      <c r="D624">
        <v>162</v>
      </c>
      <c r="E624">
        <v>166</v>
      </c>
      <c r="F624">
        <v>174</v>
      </c>
      <c r="H624" t="str">
        <f t="shared" si="20"/>
        <v>Grade 5 Boys St. Clement B</v>
      </c>
      <c r="I624">
        <f>COUNTIF('Point Totals by Grade-Gender'!A:A,'Team Points Summary'!H624)</f>
        <v>1</v>
      </c>
    </row>
    <row r="625" spans="1:9" ht="12.75">
      <c r="A625">
        <v>46</v>
      </c>
      <c r="B625" t="s">
        <v>373</v>
      </c>
      <c r="C625">
        <v>532</v>
      </c>
      <c r="D625">
        <v>168</v>
      </c>
      <c r="E625">
        <v>178</v>
      </c>
      <c r="F625">
        <v>186</v>
      </c>
      <c r="H625" t="str">
        <f t="shared" si="19"/>
        <v>Grade 5 Boys Edmonton Khalsa B</v>
      </c>
      <c r="I625">
        <f>COUNTIF('Point Totals by Grade-Gender'!A:A,'Team Points Summary'!H625)</f>
        <v>1</v>
      </c>
    </row>
    <row r="626" spans="1:9" ht="12.75">
      <c r="A626">
        <v>47</v>
      </c>
      <c r="B626" t="s">
        <v>330</v>
      </c>
      <c r="C626">
        <v>533</v>
      </c>
      <c r="D626">
        <v>165</v>
      </c>
      <c r="E626">
        <v>180</v>
      </c>
      <c r="F626">
        <v>188</v>
      </c>
      <c r="H626" t="str">
        <f t="shared" si="19"/>
        <v>Grade 5 Boys Michael A. Kostek C</v>
      </c>
      <c r="I626">
        <f>COUNTIF('Point Totals by Grade-Gender'!A:A,'Team Points Summary'!H626)</f>
        <v>1</v>
      </c>
    </row>
    <row r="627" spans="1:9" ht="12.75">
      <c r="A627">
        <v>48</v>
      </c>
      <c r="B627" t="s">
        <v>384</v>
      </c>
      <c r="C627">
        <v>539</v>
      </c>
      <c r="D627">
        <v>173</v>
      </c>
      <c r="E627">
        <v>182</v>
      </c>
      <c r="F627">
        <v>184</v>
      </c>
      <c r="H627" t="str">
        <f t="shared" si="19"/>
        <v>Grade 5 Boys Steinhauer B</v>
      </c>
      <c r="I627">
        <f>COUNTIF('Point Totals by Grade-Gender'!A:A,'Team Points Summary'!H627)</f>
        <v>1</v>
      </c>
    </row>
    <row r="628" spans="3:9" ht="12.75">
      <c r="C628">
        <f>SUM(C580:C627)</f>
        <v>12993</v>
      </c>
      <c r="H628" s="1" t="s">
        <v>125</v>
      </c>
      <c r="I628">
        <f>COUNTIF('Point Totals by Grade-Gender'!A:A,'Team Points Summary'!H628)</f>
        <v>1</v>
      </c>
    </row>
    <row r="629" ht="12.75">
      <c r="H629" s="1"/>
    </row>
    <row r="630" ht="12.75">
      <c r="A630" s="1" t="s">
        <v>281</v>
      </c>
    </row>
    <row r="631" spans="1:9" ht="12.75">
      <c r="A631">
        <v>1</v>
      </c>
      <c r="B631" t="s">
        <v>325</v>
      </c>
      <c r="C631">
        <v>31</v>
      </c>
      <c r="D631">
        <v>2</v>
      </c>
      <c r="E631">
        <v>13</v>
      </c>
      <c r="F631">
        <v>16</v>
      </c>
      <c r="H631" t="str">
        <f>CONCATENATE("Grade 6 Girls ",B631)</f>
        <v>Grade 6 Girls Earl Buxton A</v>
      </c>
      <c r="I631">
        <f>COUNTIF('Point Totals by Grade-Gender'!A:A,'Team Points Summary'!H631)</f>
        <v>1</v>
      </c>
    </row>
    <row r="632" spans="1:9" ht="12.75">
      <c r="A632">
        <v>2</v>
      </c>
      <c r="B632" t="s">
        <v>294</v>
      </c>
      <c r="C632">
        <v>56</v>
      </c>
      <c r="D632">
        <v>11</v>
      </c>
      <c r="E632">
        <v>21</v>
      </c>
      <c r="F632">
        <v>24</v>
      </c>
      <c r="H632" t="str">
        <f aca="true" t="shared" si="21" ref="H632:H658">CONCATENATE("Grade 6 Girls ",B632)</f>
        <v>Grade 6 Girls Windsor Park A</v>
      </c>
      <c r="I632">
        <f>COUNTIF('Point Totals by Grade-Gender'!A:A,'Team Points Summary'!H632)</f>
        <v>1</v>
      </c>
    </row>
    <row r="633" spans="1:9" ht="12.75">
      <c r="A633">
        <v>3</v>
      </c>
      <c r="B633" t="s">
        <v>402</v>
      </c>
      <c r="C633">
        <v>60</v>
      </c>
      <c r="D633">
        <v>7</v>
      </c>
      <c r="E633">
        <v>25</v>
      </c>
      <c r="F633">
        <v>28</v>
      </c>
      <c r="H633" t="str">
        <f t="shared" si="21"/>
        <v>Grade 6 Girls Mundare A</v>
      </c>
      <c r="I633">
        <f>COUNTIF('Point Totals by Grade-Gender'!A:A,'Team Points Summary'!H633)</f>
        <v>1</v>
      </c>
    </row>
    <row r="634" spans="1:9" ht="12.75">
      <c r="A634">
        <v>4</v>
      </c>
      <c r="B634" t="s">
        <v>298</v>
      </c>
      <c r="C634">
        <v>90</v>
      </c>
      <c r="D634">
        <v>8</v>
      </c>
      <c r="E634">
        <v>15</v>
      </c>
      <c r="F634">
        <v>67</v>
      </c>
      <c r="H634" t="str">
        <f aca="true" t="shared" si="22" ref="H634:H647">CONCATENATE("Grade 6 Girls ",B634)</f>
        <v>Grade 6 Girls Rio Terrace A</v>
      </c>
      <c r="I634">
        <f>COUNTIF('Point Totals by Grade-Gender'!A:A,'Team Points Summary'!H634)</f>
        <v>1</v>
      </c>
    </row>
    <row r="635" spans="1:9" ht="12.75">
      <c r="A635">
        <v>5</v>
      </c>
      <c r="B635" t="s">
        <v>385</v>
      </c>
      <c r="C635">
        <v>98</v>
      </c>
      <c r="D635">
        <v>12</v>
      </c>
      <c r="E635">
        <v>18</v>
      </c>
      <c r="F635">
        <v>68</v>
      </c>
      <c r="H635" t="str">
        <f t="shared" si="22"/>
        <v>Grade 6 Girls Westbrook A</v>
      </c>
      <c r="I635">
        <f>COUNTIF('Point Totals by Grade-Gender'!A:A,'Team Points Summary'!H635)</f>
        <v>1</v>
      </c>
    </row>
    <row r="636" spans="1:9" ht="12.75">
      <c r="A636">
        <v>6</v>
      </c>
      <c r="B636" t="s">
        <v>292</v>
      </c>
      <c r="C636">
        <v>109</v>
      </c>
      <c r="D636">
        <v>19</v>
      </c>
      <c r="E636">
        <v>40</v>
      </c>
      <c r="F636">
        <v>50</v>
      </c>
      <c r="H636" t="str">
        <f t="shared" si="22"/>
        <v>Grade 6 Girls George P. Nicholson A</v>
      </c>
      <c r="I636">
        <f>COUNTIF('Point Totals by Grade-Gender'!A:A,'Team Points Summary'!H636)</f>
        <v>1</v>
      </c>
    </row>
    <row r="637" spans="1:9" ht="12.75">
      <c r="A637">
        <v>7</v>
      </c>
      <c r="B637" t="s">
        <v>302</v>
      </c>
      <c r="C637">
        <v>121</v>
      </c>
      <c r="D637">
        <v>20</v>
      </c>
      <c r="E637">
        <v>23</v>
      </c>
      <c r="F637">
        <v>78</v>
      </c>
      <c r="H637" t="str">
        <f t="shared" si="22"/>
        <v>Grade 6 Girls Brander Gardens A</v>
      </c>
      <c r="I637">
        <f>COUNTIF('Point Totals by Grade-Gender'!A:A,'Team Points Summary'!H637)</f>
        <v>1</v>
      </c>
    </row>
    <row r="638" spans="1:9" ht="12.75">
      <c r="A638">
        <v>8</v>
      </c>
      <c r="B638" t="s">
        <v>301</v>
      </c>
      <c r="C638">
        <v>129</v>
      </c>
      <c r="D638">
        <v>26</v>
      </c>
      <c r="E638">
        <v>44</v>
      </c>
      <c r="F638">
        <v>59</v>
      </c>
      <c r="H638" t="str">
        <f t="shared" si="22"/>
        <v>Grade 6 Girls Edmonton Christian West A</v>
      </c>
      <c r="I638">
        <f>COUNTIF('Point Totals by Grade-Gender'!A:A,'Team Points Summary'!H638)</f>
        <v>1</v>
      </c>
    </row>
    <row r="639" spans="1:9" ht="12.75">
      <c r="A639">
        <v>9</v>
      </c>
      <c r="B639" t="s">
        <v>300</v>
      </c>
      <c r="C639">
        <v>141</v>
      </c>
      <c r="D639">
        <v>17</v>
      </c>
      <c r="E639">
        <v>35</v>
      </c>
      <c r="F639">
        <v>89</v>
      </c>
      <c r="H639" t="str">
        <f t="shared" si="22"/>
        <v>Grade 6 Girls Parkallen A</v>
      </c>
      <c r="I639">
        <f>COUNTIF('Point Totals by Grade-Gender'!A:A,'Team Points Summary'!H639)</f>
        <v>1</v>
      </c>
    </row>
    <row r="640" spans="1:9" ht="12.75">
      <c r="A640">
        <v>10</v>
      </c>
      <c r="B640" t="s">
        <v>299</v>
      </c>
      <c r="C640">
        <v>143</v>
      </c>
      <c r="D640">
        <v>45</v>
      </c>
      <c r="E640">
        <v>47</v>
      </c>
      <c r="F640">
        <v>51</v>
      </c>
      <c r="H640" t="str">
        <f t="shared" si="22"/>
        <v>Grade 6 Girls McKernan A</v>
      </c>
      <c r="I640">
        <f>COUNTIF('Point Totals by Grade-Gender'!A:A,'Team Points Summary'!H640)</f>
        <v>1</v>
      </c>
    </row>
    <row r="641" spans="1:9" ht="12.75">
      <c r="A641">
        <v>11</v>
      </c>
      <c r="B641" t="s">
        <v>332</v>
      </c>
      <c r="C641">
        <v>144</v>
      </c>
      <c r="D641">
        <v>34</v>
      </c>
      <c r="E641">
        <v>49</v>
      </c>
      <c r="F641">
        <v>61</v>
      </c>
      <c r="H641" t="str">
        <f t="shared" si="22"/>
        <v>Grade 6 Girls Meyokumin A</v>
      </c>
      <c r="I641">
        <f>COUNTIF('Point Totals by Grade-Gender'!A:A,'Team Points Summary'!H641)</f>
        <v>1</v>
      </c>
    </row>
    <row r="642" spans="1:9" ht="12.75">
      <c r="A642">
        <v>12</v>
      </c>
      <c r="B642" t="s">
        <v>403</v>
      </c>
      <c r="C642">
        <v>152</v>
      </c>
      <c r="D642">
        <v>36</v>
      </c>
      <c r="E642">
        <v>56</v>
      </c>
      <c r="F642">
        <v>60</v>
      </c>
      <c r="H642" t="str">
        <f t="shared" si="22"/>
        <v>Grade 6 Girls Rutherford A</v>
      </c>
      <c r="I642">
        <f>COUNTIF('Point Totals by Grade-Gender'!A:A,'Team Points Summary'!H642)</f>
        <v>1</v>
      </c>
    </row>
    <row r="643" spans="1:9" ht="12.75">
      <c r="A643">
        <v>13</v>
      </c>
      <c r="B643" t="s">
        <v>318</v>
      </c>
      <c r="C643">
        <v>159</v>
      </c>
      <c r="D643">
        <v>4</v>
      </c>
      <c r="E643">
        <v>71</v>
      </c>
      <c r="F643">
        <v>84</v>
      </c>
      <c r="H643" t="str">
        <f t="shared" si="22"/>
        <v>Grade 6 Girls Strathcona Christian Ac A</v>
      </c>
      <c r="I643">
        <f>COUNTIF('Point Totals by Grade-Gender'!A:A,'Team Points Summary'!H643)</f>
        <v>1</v>
      </c>
    </row>
    <row r="644" spans="1:9" ht="12.75">
      <c r="A644">
        <v>14</v>
      </c>
      <c r="B644" t="s">
        <v>335</v>
      </c>
      <c r="C644">
        <v>178</v>
      </c>
      <c r="D644">
        <v>52</v>
      </c>
      <c r="E644">
        <v>57</v>
      </c>
      <c r="F644">
        <v>69</v>
      </c>
      <c r="H644" t="str">
        <f t="shared" si="22"/>
        <v>Grade 6 Girls McKernan B</v>
      </c>
      <c r="I644">
        <f>COUNTIF('Point Totals by Grade-Gender'!A:A,'Team Points Summary'!H644)</f>
        <v>1</v>
      </c>
    </row>
    <row r="645" spans="1:9" ht="12.75">
      <c r="A645">
        <v>15</v>
      </c>
      <c r="B645" t="s">
        <v>291</v>
      </c>
      <c r="C645">
        <v>179</v>
      </c>
      <c r="D645">
        <v>27</v>
      </c>
      <c r="E645">
        <v>70</v>
      </c>
      <c r="F645">
        <v>82</v>
      </c>
      <c r="H645" t="str">
        <f t="shared" si="22"/>
        <v>Grade 6 Girls Michael A. Kostek A</v>
      </c>
      <c r="I645">
        <f>COUNTIF('Point Totals by Grade-Gender'!A:A,'Team Points Summary'!H645)</f>
        <v>1</v>
      </c>
    </row>
    <row r="646" spans="1:9" ht="12.75">
      <c r="A646">
        <v>16</v>
      </c>
      <c r="B646" t="s">
        <v>357</v>
      </c>
      <c r="C646">
        <v>186</v>
      </c>
      <c r="D646">
        <v>41</v>
      </c>
      <c r="E646">
        <v>72</v>
      </c>
      <c r="F646">
        <v>73</v>
      </c>
      <c r="H646" t="str">
        <f t="shared" si="22"/>
        <v>Grade 6 Girls Wes Hosford A</v>
      </c>
      <c r="I646">
        <f>COUNTIF('Point Totals by Grade-Gender'!A:A,'Team Points Summary'!H646)</f>
        <v>1</v>
      </c>
    </row>
    <row r="647" spans="1:9" ht="12.75">
      <c r="A647">
        <v>17</v>
      </c>
      <c r="B647" t="s">
        <v>295</v>
      </c>
      <c r="C647">
        <v>195</v>
      </c>
      <c r="D647">
        <v>9</v>
      </c>
      <c r="E647">
        <v>92</v>
      </c>
      <c r="F647">
        <v>94</v>
      </c>
      <c r="H647" t="str">
        <f t="shared" si="22"/>
        <v>Grade 6 Girls Greenview A</v>
      </c>
      <c r="I647">
        <f>COUNTIF('Point Totals by Grade-Gender'!A:A,'Team Points Summary'!H647)</f>
        <v>1</v>
      </c>
    </row>
    <row r="648" spans="1:9" ht="12.75">
      <c r="A648">
        <v>18</v>
      </c>
      <c r="B648" t="s">
        <v>293</v>
      </c>
      <c r="C648">
        <v>201</v>
      </c>
      <c r="D648">
        <v>43</v>
      </c>
      <c r="E648">
        <v>46</v>
      </c>
      <c r="F648">
        <v>112</v>
      </c>
      <c r="H648" t="str">
        <f t="shared" si="21"/>
        <v>Grade 6 Girls Pine Street A</v>
      </c>
      <c r="I648">
        <f>COUNTIF('Point Totals by Grade-Gender'!A:A,'Team Points Summary'!H648)</f>
        <v>1</v>
      </c>
    </row>
    <row r="649" spans="1:9" ht="12.75">
      <c r="A649">
        <v>19</v>
      </c>
      <c r="B649" t="s">
        <v>360</v>
      </c>
      <c r="C649">
        <v>205</v>
      </c>
      <c r="D649">
        <v>38</v>
      </c>
      <c r="E649">
        <v>53</v>
      </c>
      <c r="F649">
        <v>114</v>
      </c>
      <c r="H649" t="str">
        <f t="shared" si="21"/>
        <v>Grade 6 Girls Centennial A</v>
      </c>
      <c r="I649">
        <f>COUNTIF('Point Totals by Grade-Gender'!A:A,'Team Points Summary'!H649)</f>
        <v>1</v>
      </c>
    </row>
    <row r="650" spans="1:9" ht="12.75">
      <c r="A650">
        <v>20</v>
      </c>
      <c r="B650" t="s">
        <v>347</v>
      </c>
      <c r="C650">
        <v>209</v>
      </c>
      <c r="D650">
        <v>39</v>
      </c>
      <c r="E650">
        <v>79</v>
      </c>
      <c r="F650">
        <v>91</v>
      </c>
      <c r="H650" t="str">
        <f t="shared" si="21"/>
        <v>Grade 6 Girls Earl Buxton B</v>
      </c>
      <c r="I650">
        <f>COUNTIF('Point Totals by Grade-Gender'!A:A,'Team Points Summary'!H650)</f>
        <v>1</v>
      </c>
    </row>
    <row r="651" spans="1:9" ht="12.75">
      <c r="A651">
        <v>21</v>
      </c>
      <c r="B651" t="s">
        <v>296</v>
      </c>
      <c r="C651">
        <v>223</v>
      </c>
      <c r="D651">
        <v>63</v>
      </c>
      <c r="E651">
        <v>75</v>
      </c>
      <c r="F651">
        <v>85</v>
      </c>
      <c r="H651" t="str">
        <f t="shared" si="21"/>
        <v>Grade 6 Girls Brookside A</v>
      </c>
      <c r="I651">
        <f>COUNTIF('Point Totals by Grade-Gender'!A:A,'Team Points Summary'!H651)</f>
        <v>1</v>
      </c>
    </row>
    <row r="652" spans="1:9" ht="15" customHeight="1">
      <c r="A652">
        <v>22</v>
      </c>
      <c r="B652" t="s">
        <v>308</v>
      </c>
      <c r="C652">
        <v>228</v>
      </c>
      <c r="D652">
        <v>65</v>
      </c>
      <c r="E652">
        <v>66</v>
      </c>
      <c r="F652">
        <v>97</v>
      </c>
      <c r="H652" t="str">
        <f t="shared" si="21"/>
        <v>Grade 6 Girls Crawford Plains A</v>
      </c>
      <c r="I652">
        <f>COUNTIF('Point Totals by Grade-Gender'!A:A,'Team Points Summary'!H652)</f>
        <v>1</v>
      </c>
    </row>
    <row r="653" spans="1:9" ht="12.75">
      <c r="A653">
        <v>23</v>
      </c>
      <c r="B653" t="s">
        <v>310</v>
      </c>
      <c r="C653">
        <v>259</v>
      </c>
      <c r="D653">
        <v>62</v>
      </c>
      <c r="E653">
        <v>96</v>
      </c>
      <c r="F653">
        <v>101</v>
      </c>
      <c r="H653" t="str">
        <f t="shared" si="21"/>
        <v>Grade 6 Girls George P. Nicholson B</v>
      </c>
      <c r="I653">
        <f>COUNTIF('Point Totals by Grade-Gender'!A:A,'Team Points Summary'!H653)</f>
        <v>1</v>
      </c>
    </row>
    <row r="654" spans="1:9" ht="12.75">
      <c r="A654">
        <v>24</v>
      </c>
      <c r="B654" t="s">
        <v>340</v>
      </c>
      <c r="C654">
        <v>285</v>
      </c>
      <c r="D654">
        <v>86</v>
      </c>
      <c r="E654">
        <v>90</v>
      </c>
      <c r="F654">
        <v>109</v>
      </c>
      <c r="H654" t="str">
        <f t="shared" si="21"/>
        <v>Grade 6 Girls Meyokumin B</v>
      </c>
      <c r="I654">
        <f>COUNTIF('Point Totals by Grade-Gender'!A:A,'Team Points Summary'!H654)</f>
        <v>1</v>
      </c>
    </row>
    <row r="655" spans="1:9" ht="12.75">
      <c r="A655">
        <v>25</v>
      </c>
      <c r="B655" t="s">
        <v>404</v>
      </c>
      <c r="C655">
        <v>291</v>
      </c>
      <c r="D655">
        <v>81</v>
      </c>
      <c r="E655">
        <v>103</v>
      </c>
      <c r="F655">
        <v>107</v>
      </c>
      <c r="H655" t="str">
        <f t="shared" si="21"/>
        <v>Grade 6 Girls Rutherford B</v>
      </c>
      <c r="I655">
        <f>COUNTIF('Point Totals by Grade-Gender'!A:A,'Team Points Summary'!H655)</f>
        <v>1</v>
      </c>
    </row>
    <row r="656" spans="1:9" ht="12.75">
      <c r="A656">
        <v>26</v>
      </c>
      <c r="B656" t="s">
        <v>362</v>
      </c>
      <c r="C656">
        <v>335</v>
      </c>
      <c r="D656">
        <v>108</v>
      </c>
      <c r="E656">
        <v>110</v>
      </c>
      <c r="F656">
        <v>117</v>
      </c>
      <c r="H656" t="str">
        <f t="shared" si="21"/>
        <v>Grade 6 Girls Edmonton Khalsa A</v>
      </c>
      <c r="I656">
        <f>COUNTIF('Point Totals by Grade-Gender'!A:A,'Team Points Summary'!H656)</f>
        <v>1</v>
      </c>
    </row>
    <row r="657" spans="1:9" ht="12.75">
      <c r="A657">
        <v>27</v>
      </c>
      <c r="B657" t="s">
        <v>416</v>
      </c>
      <c r="C657">
        <v>358</v>
      </c>
      <c r="D657">
        <v>111</v>
      </c>
      <c r="E657">
        <v>122</v>
      </c>
      <c r="F657">
        <v>125</v>
      </c>
      <c r="H657" t="str">
        <f t="shared" si="21"/>
        <v>Grade 6 Girls Meadowlark A</v>
      </c>
      <c r="I657">
        <f>COUNTIF('Point Totals by Grade-Gender'!A:A,'Team Points Summary'!H657)</f>
        <v>1</v>
      </c>
    </row>
    <row r="658" spans="1:9" ht="12.75">
      <c r="A658">
        <v>28</v>
      </c>
      <c r="B658" t="s">
        <v>373</v>
      </c>
      <c r="C658">
        <v>368</v>
      </c>
      <c r="D658">
        <v>121</v>
      </c>
      <c r="E658">
        <v>123</v>
      </c>
      <c r="F658">
        <v>124</v>
      </c>
      <c r="H658" t="str">
        <f t="shared" si="21"/>
        <v>Grade 6 Girls Edmonton Khalsa B</v>
      </c>
      <c r="I658">
        <f>COUNTIF('Point Totals by Grade-Gender'!A:A,'Team Points Summary'!H658)</f>
        <v>1</v>
      </c>
    </row>
    <row r="659" spans="3:9" ht="12.75">
      <c r="C659">
        <f>SUM(C631:C658)</f>
        <v>5133</v>
      </c>
      <c r="H659" s="1" t="s">
        <v>126</v>
      </c>
      <c r="I659">
        <f>COUNTIF('Point Totals by Grade-Gender'!A:A,'Team Points Summary'!H659)</f>
        <v>1</v>
      </c>
    </row>
    <row r="660" ht="12.75">
      <c r="H660" s="1"/>
    </row>
    <row r="661" ht="12.75">
      <c r="A661" s="1" t="s">
        <v>282</v>
      </c>
    </row>
    <row r="662" spans="1:9" ht="12.75">
      <c r="A662">
        <v>1</v>
      </c>
      <c r="B662" t="s">
        <v>294</v>
      </c>
      <c r="C662">
        <v>20</v>
      </c>
      <c r="D662">
        <v>5</v>
      </c>
      <c r="E662">
        <v>6</v>
      </c>
      <c r="F662">
        <v>9</v>
      </c>
      <c r="H662" t="str">
        <f>CONCATENATE("Grade 6 Boys ",B662)</f>
        <v>Grade 6 Boys Windsor Park A</v>
      </c>
      <c r="I662">
        <f>COUNTIF('Point Totals by Grade-Gender'!A:A,'Team Points Summary'!H662)</f>
        <v>1</v>
      </c>
    </row>
    <row r="663" spans="1:9" ht="12.75">
      <c r="A663">
        <v>2</v>
      </c>
      <c r="B663" t="s">
        <v>303</v>
      </c>
      <c r="C663">
        <v>58</v>
      </c>
      <c r="D663">
        <v>14</v>
      </c>
      <c r="E663">
        <v>16</v>
      </c>
      <c r="F663">
        <v>28</v>
      </c>
      <c r="H663" t="str">
        <f aca="true" t="shared" si="23" ref="H663:H692">CONCATENATE("Grade 6 Boys ",B663)</f>
        <v>Grade 6 Boys Windsor Park B</v>
      </c>
      <c r="I663">
        <f>COUNTIF('Point Totals by Grade-Gender'!A:A,'Team Points Summary'!H663)</f>
        <v>1</v>
      </c>
    </row>
    <row r="664" spans="1:9" ht="12.75">
      <c r="A664">
        <v>3</v>
      </c>
      <c r="B664" t="s">
        <v>301</v>
      </c>
      <c r="C664">
        <v>60</v>
      </c>
      <c r="D664">
        <v>8</v>
      </c>
      <c r="E664">
        <v>21</v>
      </c>
      <c r="F664">
        <v>31</v>
      </c>
      <c r="H664" t="str">
        <f t="shared" si="23"/>
        <v>Grade 6 Boys Edmonton Christian West A</v>
      </c>
      <c r="I664">
        <f>COUNTIF('Point Totals by Grade-Gender'!A:A,'Team Points Summary'!H664)</f>
        <v>1</v>
      </c>
    </row>
    <row r="665" spans="1:9" ht="12.75">
      <c r="A665">
        <v>4</v>
      </c>
      <c r="B665" t="s">
        <v>325</v>
      </c>
      <c r="C665">
        <v>71</v>
      </c>
      <c r="D665">
        <v>11</v>
      </c>
      <c r="E665">
        <v>12</v>
      </c>
      <c r="F665">
        <v>48</v>
      </c>
      <c r="H665" t="str">
        <f t="shared" si="23"/>
        <v>Grade 6 Boys Earl Buxton A</v>
      </c>
      <c r="I665">
        <f>COUNTIF('Point Totals by Grade-Gender'!A:A,'Team Points Summary'!H665)</f>
        <v>1</v>
      </c>
    </row>
    <row r="666" spans="1:9" ht="12.75">
      <c r="A666">
        <v>5</v>
      </c>
      <c r="B666" t="s">
        <v>292</v>
      </c>
      <c r="C666">
        <v>90</v>
      </c>
      <c r="D666">
        <v>19</v>
      </c>
      <c r="E666">
        <v>25</v>
      </c>
      <c r="F666">
        <v>46</v>
      </c>
      <c r="H666" t="str">
        <f t="shared" si="23"/>
        <v>Grade 6 Boys George P. Nicholson A</v>
      </c>
      <c r="I666">
        <f>COUNTIF('Point Totals by Grade-Gender'!A:A,'Team Points Summary'!H666)</f>
        <v>1</v>
      </c>
    </row>
    <row r="667" spans="1:9" ht="12.75">
      <c r="A667">
        <v>6</v>
      </c>
      <c r="B667" t="s">
        <v>300</v>
      </c>
      <c r="C667">
        <v>91</v>
      </c>
      <c r="D667">
        <v>22</v>
      </c>
      <c r="E667">
        <v>24</v>
      </c>
      <c r="F667">
        <v>45</v>
      </c>
      <c r="H667" t="str">
        <f t="shared" si="23"/>
        <v>Grade 6 Boys Parkallen A</v>
      </c>
      <c r="I667">
        <f>COUNTIF('Point Totals by Grade-Gender'!A:A,'Team Points Summary'!H667)</f>
        <v>1</v>
      </c>
    </row>
    <row r="668" spans="1:9" ht="12.75">
      <c r="A668">
        <v>7</v>
      </c>
      <c r="B668" t="s">
        <v>357</v>
      </c>
      <c r="C668">
        <v>98</v>
      </c>
      <c r="D668">
        <v>18</v>
      </c>
      <c r="E668">
        <v>20</v>
      </c>
      <c r="F668">
        <v>60</v>
      </c>
      <c r="H668" t="str">
        <f t="shared" si="23"/>
        <v>Grade 6 Boys Wes Hosford A</v>
      </c>
      <c r="I668">
        <f>COUNTIF('Point Totals by Grade-Gender'!A:A,'Team Points Summary'!H668)</f>
        <v>1</v>
      </c>
    </row>
    <row r="669" spans="1:9" ht="12.75">
      <c r="A669">
        <v>8</v>
      </c>
      <c r="B669" t="s">
        <v>296</v>
      </c>
      <c r="C669">
        <v>103</v>
      </c>
      <c r="D669">
        <v>15</v>
      </c>
      <c r="E669">
        <v>33</v>
      </c>
      <c r="F669">
        <v>55</v>
      </c>
      <c r="H669" t="str">
        <f t="shared" si="23"/>
        <v>Grade 6 Boys Brookside A</v>
      </c>
      <c r="I669">
        <f>COUNTIF('Point Totals by Grade-Gender'!A:A,'Team Points Summary'!H669)</f>
        <v>1</v>
      </c>
    </row>
    <row r="670" spans="1:9" ht="12.75">
      <c r="A670">
        <v>9</v>
      </c>
      <c r="B670" t="s">
        <v>359</v>
      </c>
      <c r="C670">
        <v>109</v>
      </c>
      <c r="D670">
        <v>7</v>
      </c>
      <c r="E670">
        <v>10</v>
      </c>
      <c r="F670">
        <v>92</v>
      </c>
      <c r="H670" t="str">
        <f t="shared" si="23"/>
        <v>Grade 6 Boys George H. Luck A</v>
      </c>
      <c r="I670">
        <f>COUNTIF('Point Totals by Grade-Gender'!A:A,'Team Points Summary'!H670)</f>
        <v>1</v>
      </c>
    </row>
    <row r="671" spans="1:9" ht="12.75">
      <c r="A671">
        <v>10</v>
      </c>
      <c r="B671" t="s">
        <v>385</v>
      </c>
      <c r="C671">
        <v>109</v>
      </c>
      <c r="D671">
        <v>23</v>
      </c>
      <c r="E671">
        <v>39</v>
      </c>
      <c r="F671">
        <v>47</v>
      </c>
      <c r="H671" t="str">
        <f t="shared" si="23"/>
        <v>Grade 6 Boys Westbrook A</v>
      </c>
      <c r="I671">
        <f>COUNTIF('Point Totals by Grade-Gender'!A:A,'Team Points Summary'!H671)</f>
        <v>1</v>
      </c>
    </row>
    <row r="672" spans="1:9" ht="12.75">
      <c r="A672">
        <v>11</v>
      </c>
      <c r="B672" t="s">
        <v>318</v>
      </c>
      <c r="C672">
        <v>110</v>
      </c>
      <c r="D672">
        <v>3</v>
      </c>
      <c r="E672">
        <v>49</v>
      </c>
      <c r="F672">
        <v>58</v>
      </c>
      <c r="H672" t="str">
        <f t="shared" si="23"/>
        <v>Grade 6 Boys Strathcona Christian Ac A</v>
      </c>
      <c r="I672">
        <f>COUNTIF('Point Totals by Grade-Gender'!A:A,'Team Points Summary'!H672)</f>
        <v>1</v>
      </c>
    </row>
    <row r="673" spans="1:9" ht="12.75">
      <c r="A673">
        <v>12</v>
      </c>
      <c r="B673" t="s">
        <v>304</v>
      </c>
      <c r="C673">
        <v>116</v>
      </c>
      <c r="D673">
        <v>29</v>
      </c>
      <c r="E673">
        <v>36</v>
      </c>
      <c r="F673">
        <v>51</v>
      </c>
      <c r="H673" t="str">
        <f t="shared" si="23"/>
        <v>Grade 6 Boys Holyrood A</v>
      </c>
      <c r="I673">
        <f>COUNTIF('Point Totals by Grade-Gender'!A:A,'Team Points Summary'!H673)</f>
        <v>1</v>
      </c>
    </row>
    <row r="674" spans="1:9" ht="12.75">
      <c r="A674">
        <v>13</v>
      </c>
      <c r="B674" t="s">
        <v>302</v>
      </c>
      <c r="C674">
        <v>135</v>
      </c>
      <c r="D674">
        <v>17</v>
      </c>
      <c r="E674">
        <v>54</v>
      </c>
      <c r="F674">
        <v>64</v>
      </c>
      <c r="H674" t="str">
        <f t="shared" si="23"/>
        <v>Grade 6 Boys Brander Gardens A</v>
      </c>
      <c r="I674">
        <f>COUNTIF('Point Totals by Grade-Gender'!A:A,'Team Points Summary'!H674)</f>
        <v>1</v>
      </c>
    </row>
    <row r="675" spans="1:9" ht="12.75">
      <c r="A675">
        <v>14</v>
      </c>
      <c r="B675" t="s">
        <v>291</v>
      </c>
      <c r="C675">
        <v>147</v>
      </c>
      <c r="D675">
        <v>37</v>
      </c>
      <c r="E675">
        <v>42</v>
      </c>
      <c r="F675">
        <v>68</v>
      </c>
      <c r="H675" t="str">
        <f t="shared" si="23"/>
        <v>Grade 6 Boys Michael A. Kostek A</v>
      </c>
      <c r="I675">
        <f>COUNTIF('Point Totals by Grade-Gender'!A:A,'Team Points Summary'!H675)</f>
        <v>1</v>
      </c>
    </row>
    <row r="676" spans="1:9" ht="12.75">
      <c r="A676">
        <v>15</v>
      </c>
      <c r="B676" t="s">
        <v>356</v>
      </c>
      <c r="C676">
        <v>162</v>
      </c>
      <c r="D676">
        <v>41</v>
      </c>
      <c r="E676">
        <v>43</v>
      </c>
      <c r="F676">
        <v>78</v>
      </c>
      <c r="H676" t="str">
        <f t="shared" si="23"/>
        <v>Grade 6 Boys Patricia Heights A</v>
      </c>
      <c r="I676">
        <f>COUNTIF('Point Totals by Grade-Gender'!A:A,'Team Points Summary'!H676)</f>
        <v>1</v>
      </c>
    </row>
    <row r="677" spans="1:9" ht="12.75">
      <c r="A677">
        <v>16</v>
      </c>
      <c r="B677" t="s">
        <v>386</v>
      </c>
      <c r="C677">
        <v>162</v>
      </c>
      <c r="D677">
        <v>50</v>
      </c>
      <c r="E677">
        <v>53</v>
      </c>
      <c r="F677">
        <v>59</v>
      </c>
      <c r="H677" t="str">
        <f t="shared" si="23"/>
        <v>Grade 6 Boys Westbrook B</v>
      </c>
      <c r="I677">
        <f>COUNTIF('Point Totals by Grade-Gender'!A:A,'Team Points Summary'!H677)</f>
        <v>1</v>
      </c>
    </row>
    <row r="678" spans="1:9" ht="12.75">
      <c r="A678">
        <v>17</v>
      </c>
      <c r="B678" t="s">
        <v>295</v>
      </c>
      <c r="C678">
        <v>164</v>
      </c>
      <c r="D678">
        <v>30</v>
      </c>
      <c r="E678">
        <v>62</v>
      </c>
      <c r="F678">
        <v>72</v>
      </c>
      <c r="H678" t="str">
        <f t="shared" si="23"/>
        <v>Grade 6 Boys Greenview A</v>
      </c>
      <c r="I678">
        <f>COUNTIF('Point Totals by Grade-Gender'!A:A,'Team Points Summary'!H678)</f>
        <v>1</v>
      </c>
    </row>
    <row r="679" spans="1:9" ht="12.75">
      <c r="A679">
        <v>18</v>
      </c>
      <c r="B679" t="s">
        <v>366</v>
      </c>
      <c r="C679">
        <v>175</v>
      </c>
      <c r="D679">
        <v>35</v>
      </c>
      <c r="E679">
        <v>66</v>
      </c>
      <c r="F679">
        <v>74</v>
      </c>
      <c r="H679" t="str">
        <f t="shared" si="23"/>
        <v>Grade 6 Boys Bessie Nichols A</v>
      </c>
      <c r="I679">
        <f>COUNTIF('Point Totals by Grade-Gender'!A:A,'Team Points Summary'!H679)</f>
        <v>1</v>
      </c>
    </row>
    <row r="680" spans="1:9" ht="12.75">
      <c r="A680">
        <v>19</v>
      </c>
      <c r="B680" t="s">
        <v>310</v>
      </c>
      <c r="C680">
        <v>210</v>
      </c>
      <c r="D680">
        <v>69</v>
      </c>
      <c r="E680">
        <v>70</v>
      </c>
      <c r="F680">
        <v>71</v>
      </c>
      <c r="H680" t="str">
        <f t="shared" si="23"/>
        <v>Grade 6 Boys George P. Nicholson B</v>
      </c>
      <c r="I680">
        <f>COUNTIF('Point Totals by Grade-Gender'!A:A,'Team Points Summary'!H680)</f>
        <v>1</v>
      </c>
    </row>
    <row r="681" spans="1:9" ht="12.75">
      <c r="A681">
        <v>20</v>
      </c>
      <c r="B681" t="s">
        <v>308</v>
      </c>
      <c r="C681">
        <v>214</v>
      </c>
      <c r="D681">
        <v>38</v>
      </c>
      <c r="E681">
        <v>76</v>
      </c>
      <c r="F681">
        <v>100</v>
      </c>
      <c r="H681" t="str">
        <f t="shared" si="23"/>
        <v>Grade 6 Boys Crawford Plains A</v>
      </c>
      <c r="I681">
        <f>COUNTIF('Point Totals by Grade-Gender'!A:A,'Team Points Summary'!H681)</f>
        <v>1</v>
      </c>
    </row>
    <row r="682" spans="1:9" ht="12.75">
      <c r="A682">
        <v>21</v>
      </c>
      <c r="B682" t="s">
        <v>326</v>
      </c>
      <c r="C682">
        <v>233</v>
      </c>
      <c r="D682">
        <v>32</v>
      </c>
      <c r="E682">
        <v>81</v>
      </c>
      <c r="F682">
        <v>120</v>
      </c>
      <c r="H682" t="str">
        <f t="shared" si="23"/>
        <v>Grade 6 Boys Lymburn A</v>
      </c>
      <c r="I682">
        <f>COUNTIF('Point Totals by Grade-Gender'!A:A,'Team Points Summary'!H682)</f>
        <v>1</v>
      </c>
    </row>
    <row r="683" spans="1:9" ht="12.75">
      <c r="A683">
        <v>22</v>
      </c>
      <c r="B683" t="s">
        <v>403</v>
      </c>
      <c r="C683">
        <v>236</v>
      </c>
      <c r="D683">
        <v>57</v>
      </c>
      <c r="E683">
        <v>67</v>
      </c>
      <c r="F683">
        <v>112</v>
      </c>
      <c r="H683" t="str">
        <f t="shared" si="23"/>
        <v>Grade 6 Boys Rutherford A</v>
      </c>
      <c r="I683">
        <f>COUNTIF('Point Totals by Grade-Gender'!A:A,'Team Points Summary'!H683)</f>
        <v>1</v>
      </c>
    </row>
    <row r="684" spans="1:9" ht="12.75">
      <c r="A684">
        <v>23</v>
      </c>
      <c r="B684" t="s">
        <v>332</v>
      </c>
      <c r="C684">
        <v>254</v>
      </c>
      <c r="D684">
        <v>75</v>
      </c>
      <c r="E684">
        <v>82</v>
      </c>
      <c r="F684">
        <v>97</v>
      </c>
      <c r="H684" t="str">
        <f t="shared" si="23"/>
        <v>Grade 6 Boys Meyokumin A</v>
      </c>
      <c r="I684">
        <f>COUNTIF('Point Totals by Grade-Gender'!A:A,'Team Points Summary'!H684)</f>
        <v>1</v>
      </c>
    </row>
    <row r="685" spans="1:9" ht="12.75">
      <c r="A685">
        <v>24</v>
      </c>
      <c r="B685" t="s">
        <v>363</v>
      </c>
      <c r="C685">
        <v>265</v>
      </c>
      <c r="D685">
        <v>79</v>
      </c>
      <c r="E685">
        <v>80</v>
      </c>
      <c r="F685">
        <v>106</v>
      </c>
      <c r="H685" t="str">
        <f t="shared" si="23"/>
        <v>Grade 6 Boys Patricia Heights B</v>
      </c>
      <c r="I685">
        <f>COUNTIF('Point Totals by Grade-Gender'!A:A,'Team Points Summary'!H685)</f>
        <v>1</v>
      </c>
    </row>
    <row r="686" spans="1:9" ht="12.75">
      <c r="A686">
        <v>25</v>
      </c>
      <c r="B686" t="s">
        <v>364</v>
      </c>
      <c r="C686">
        <v>279</v>
      </c>
      <c r="D686">
        <v>83</v>
      </c>
      <c r="E686">
        <v>88</v>
      </c>
      <c r="F686">
        <v>108</v>
      </c>
      <c r="H686" t="str">
        <f t="shared" si="23"/>
        <v>Grade 6 Boys Strathcona Christian Ac B</v>
      </c>
      <c r="I686">
        <f>COUNTIF('Point Totals by Grade-Gender'!A:A,'Team Points Summary'!H686)</f>
        <v>1</v>
      </c>
    </row>
    <row r="687" spans="1:9" ht="12.75">
      <c r="A687">
        <v>26</v>
      </c>
      <c r="B687" t="s">
        <v>316</v>
      </c>
      <c r="C687">
        <v>291</v>
      </c>
      <c r="D687">
        <v>87</v>
      </c>
      <c r="E687">
        <v>101</v>
      </c>
      <c r="F687">
        <v>103</v>
      </c>
      <c r="H687" t="str">
        <f t="shared" si="23"/>
        <v>Grade 6 Boys Holyrood B</v>
      </c>
      <c r="I687">
        <f>COUNTIF('Point Totals by Grade-Gender'!A:A,'Team Points Summary'!H687)</f>
        <v>1</v>
      </c>
    </row>
    <row r="688" spans="1:9" ht="12.75">
      <c r="A688">
        <v>27</v>
      </c>
      <c r="B688" t="s">
        <v>298</v>
      </c>
      <c r="C688">
        <v>298</v>
      </c>
      <c r="D688">
        <v>89</v>
      </c>
      <c r="E688">
        <v>90</v>
      </c>
      <c r="F688">
        <v>119</v>
      </c>
      <c r="H688" t="str">
        <f t="shared" si="23"/>
        <v>Grade 6 Boys Rio Terrace A</v>
      </c>
      <c r="I688">
        <f>COUNTIF('Point Totals by Grade-Gender'!A:A,'Team Points Summary'!H688)</f>
        <v>1</v>
      </c>
    </row>
    <row r="689" spans="1:9" ht="12.75">
      <c r="A689">
        <v>28</v>
      </c>
      <c r="B689" t="s">
        <v>360</v>
      </c>
      <c r="C689">
        <v>309</v>
      </c>
      <c r="D689">
        <v>96</v>
      </c>
      <c r="E689">
        <v>99</v>
      </c>
      <c r="F689">
        <v>114</v>
      </c>
      <c r="H689" t="str">
        <f t="shared" si="23"/>
        <v>Grade 6 Boys Centennial A</v>
      </c>
      <c r="I689">
        <f>COUNTIF('Point Totals by Grade-Gender'!A:A,'Team Points Summary'!H689)</f>
        <v>1</v>
      </c>
    </row>
    <row r="690" spans="1:9" ht="12.75">
      <c r="A690">
        <v>29</v>
      </c>
      <c r="B690" t="s">
        <v>307</v>
      </c>
      <c r="C690">
        <v>310</v>
      </c>
      <c r="D690">
        <v>91</v>
      </c>
      <c r="E690">
        <v>104</v>
      </c>
      <c r="F690">
        <v>115</v>
      </c>
      <c r="H690" t="str">
        <f t="shared" si="23"/>
        <v>Grade 6 Boys Michael A. Kostek B</v>
      </c>
      <c r="I690">
        <f>COUNTIF('Point Totals by Grade-Gender'!A:A,'Team Points Summary'!H690)</f>
        <v>1</v>
      </c>
    </row>
    <row r="691" spans="1:9" ht="12.75">
      <c r="A691">
        <v>30</v>
      </c>
      <c r="B691" t="s">
        <v>387</v>
      </c>
      <c r="C691">
        <v>325</v>
      </c>
      <c r="D691">
        <v>102</v>
      </c>
      <c r="E691">
        <v>107</v>
      </c>
      <c r="F691">
        <v>116</v>
      </c>
      <c r="H691" t="str">
        <f t="shared" si="23"/>
        <v>Grade 6 Boys Crawford Plains B</v>
      </c>
      <c r="I691">
        <f>COUNTIF('Point Totals by Grade-Gender'!A:A,'Team Points Summary'!H691)</f>
        <v>1</v>
      </c>
    </row>
    <row r="692" spans="1:9" ht="12.75">
      <c r="A692">
        <v>31</v>
      </c>
      <c r="B692" t="s">
        <v>375</v>
      </c>
      <c r="C692">
        <v>375</v>
      </c>
      <c r="D692">
        <v>124</v>
      </c>
      <c r="E692">
        <v>125</v>
      </c>
      <c r="F692">
        <v>126</v>
      </c>
      <c r="H692" t="str">
        <f t="shared" si="23"/>
        <v>Grade 6 Boys Lauderdale A</v>
      </c>
      <c r="I692">
        <f>COUNTIF('Point Totals by Grade-Gender'!A:A,'Team Points Summary'!H692)</f>
        <v>1</v>
      </c>
    </row>
    <row r="693" spans="3:9" ht="12.75">
      <c r="C693">
        <f>SUM(C662:C692)</f>
        <v>5579</v>
      </c>
      <c r="H693" s="1" t="s">
        <v>127</v>
      </c>
      <c r="I693">
        <f>COUNTIF('Point Totals by Grade-Gender'!A:A,'Team Points Summary'!H693)</f>
        <v>1</v>
      </c>
    </row>
    <row r="695" ht="12.75">
      <c r="A695" s="1" t="s">
        <v>283</v>
      </c>
    </row>
    <row r="696" spans="1:10" ht="12.75">
      <c r="A696">
        <v>1</v>
      </c>
      <c r="B696" t="s">
        <v>325</v>
      </c>
      <c r="C696">
        <v>26</v>
      </c>
      <c r="D696">
        <v>1</v>
      </c>
      <c r="E696">
        <v>12</v>
      </c>
      <c r="F696">
        <v>13</v>
      </c>
      <c r="H696" t="str">
        <f>CONCATENATE("Grade 3 Girls ",B696)</f>
        <v>Grade 3 Girls Earl Buxton A</v>
      </c>
      <c r="I696">
        <f>COUNTIF('Point Totals by Grade-Gender'!A:A,'Team Points Summary'!H696)</f>
        <v>1</v>
      </c>
      <c r="J696">
        <f>IF(I696=0,"MISSING","")</f>
      </c>
    </row>
    <row r="697" spans="1:10" ht="12.75">
      <c r="A697">
        <v>2</v>
      </c>
      <c r="B697" t="s">
        <v>294</v>
      </c>
      <c r="C697">
        <v>53</v>
      </c>
      <c r="D697">
        <v>2</v>
      </c>
      <c r="E697">
        <v>25</v>
      </c>
      <c r="F697">
        <v>26</v>
      </c>
      <c r="H697" t="str">
        <f>CONCATENATE("Grade 3 Girls ",B697)</f>
        <v>Grade 3 Girls Windsor Park A</v>
      </c>
      <c r="I697">
        <f>COUNTIF('Point Totals by Grade-Gender'!A:A,'Team Points Summary'!H697)</f>
        <v>1</v>
      </c>
      <c r="J697">
        <f>IF(I697=0,"MISSING","")</f>
      </c>
    </row>
    <row r="698" spans="1:10" ht="12.75">
      <c r="A698">
        <v>3</v>
      </c>
      <c r="B698" t="s">
        <v>318</v>
      </c>
      <c r="C698">
        <v>57</v>
      </c>
      <c r="D698">
        <v>10</v>
      </c>
      <c r="E698">
        <v>23</v>
      </c>
      <c r="F698">
        <v>24</v>
      </c>
      <c r="H698" t="str">
        <f>CONCATENATE("Grade 3 Girls ",B698)</f>
        <v>Grade 3 Girls Strathcona Christian Ac A</v>
      </c>
      <c r="I698">
        <f>COUNTIF('Point Totals by Grade-Gender'!A:A,'Team Points Summary'!H698)</f>
        <v>1</v>
      </c>
      <c r="J698">
        <f>IF(I698=0,"MISSING","")</f>
      </c>
    </row>
    <row r="699" spans="1:10" ht="12.75">
      <c r="A699">
        <v>4</v>
      </c>
      <c r="B699" t="s">
        <v>312</v>
      </c>
      <c r="C699">
        <v>61</v>
      </c>
      <c r="D699">
        <v>6</v>
      </c>
      <c r="E699">
        <v>27</v>
      </c>
      <c r="F699">
        <v>28</v>
      </c>
      <c r="H699" t="str">
        <f>CONCATENATE("Grade 3 Girls ",B699)</f>
        <v>Grade 3 Girls Suzuki Charter A</v>
      </c>
      <c r="I699">
        <f>COUNTIF('Point Totals by Grade-Gender'!A:A,'Team Points Summary'!H699)</f>
        <v>1</v>
      </c>
      <c r="J699">
        <f>IF(I699=0,"MISSING","")</f>
      </c>
    </row>
    <row r="700" spans="1:10" ht="12.75">
      <c r="A700">
        <v>5</v>
      </c>
      <c r="B700" t="s">
        <v>304</v>
      </c>
      <c r="C700">
        <v>77</v>
      </c>
      <c r="D700">
        <v>8</v>
      </c>
      <c r="E700">
        <v>21</v>
      </c>
      <c r="F700">
        <v>48</v>
      </c>
      <c r="H700" t="str">
        <f>CONCATENATE("Grade 3 Girls ",B700)</f>
        <v>Grade 3 Girls Holyrood A</v>
      </c>
      <c r="I700">
        <f>COUNTIF('Point Totals by Grade-Gender'!A:A,'Team Points Summary'!H700)</f>
        <v>1</v>
      </c>
      <c r="J700">
        <f>IF(I700=0,"MISSING","")</f>
      </c>
    </row>
    <row r="701" spans="1:10" ht="12.75">
      <c r="A701">
        <v>6</v>
      </c>
      <c r="B701" t="s">
        <v>300</v>
      </c>
      <c r="C701">
        <v>82</v>
      </c>
      <c r="D701">
        <v>9</v>
      </c>
      <c r="E701">
        <v>20</v>
      </c>
      <c r="F701">
        <v>53</v>
      </c>
      <c r="H701" t="str">
        <f>CONCATENATE("Grade 3 Girls ",B701)</f>
        <v>Grade 3 Girls Parkallen A</v>
      </c>
      <c r="I701">
        <f>COUNTIF('Point Totals by Grade-Gender'!A:A,'Team Points Summary'!H701)</f>
        <v>1</v>
      </c>
      <c r="J701">
        <f>IF(I701=0,"MISSING","")</f>
      </c>
    </row>
    <row r="702" spans="1:10" ht="12.75">
      <c r="A702">
        <v>7</v>
      </c>
      <c r="B702" t="s">
        <v>347</v>
      </c>
      <c r="C702">
        <v>95</v>
      </c>
      <c r="D702">
        <v>22</v>
      </c>
      <c r="E702">
        <v>29</v>
      </c>
      <c r="F702">
        <v>44</v>
      </c>
      <c r="H702" t="str">
        <f>CONCATENATE("Grade 3 Girls ",B702)</f>
        <v>Grade 3 Girls Earl Buxton B</v>
      </c>
      <c r="I702">
        <f>COUNTIF('Point Totals by Grade-Gender'!A:A,'Team Points Summary'!H702)</f>
        <v>1</v>
      </c>
      <c r="J702">
        <f>IF(I702=0,"MISSING","")</f>
      </c>
    </row>
    <row r="703" spans="1:10" ht="12" customHeight="1">
      <c r="A703">
        <v>8</v>
      </c>
      <c r="B703" t="s">
        <v>364</v>
      </c>
      <c r="C703">
        <v>98</v>
      </c>
      <c r="D703">
        <v>30</v>
      </c>
      <c r="E703">
        <v>31</v>
      </c>
      <c r="F703">
        <v>37</v>
      </c>
      <c r="H703" t="str">
        <f>CONCATENATE("Grade 3 Girls ",B703)</f>
        <v>Grade 3 Girls Strathcona Christian Ac B</v>
      </c>
      <c r="I703">
        <f>COUNTIF('Point Totals by Grade-Gender'!A:A,'Team Points Summary'!H703)</f>
        <v>1</v>
      </c>
      <c r="J703">
        <f>IF(I703=0,"MISSING","")</f>
      </c>
    </row>
    <row r="704" spans="1:9" ht="12" customHeight="1">
      <c r="A704">
        <v>9</v>
      </c>
      <c r="B704" t="s">
        <v>302</v>
      </c>
      <c r="C704">
        <v>101</v>
      </c>
      <c r="D704">
        <v>5</v>
      </c>
      <c r="E704">
        <v>46</v>
      </c>
      <c r="F704">
        <v>50</v>
      </c>
      <c r="H704" t="str">
        <f aca="true" t="shared" si="24" ref="H704:H739">CONCATENATE("Grade 3 Girls ",B704)</f>
        <v>Grade 3 Girls Brander Gardens A</v>
      </c>
      <c r="I704">
        <f>COUNTIF('Point Totals by Grade-Gender'!A:A,'Team Points Summary'!H704)</f>
        <v>1</v>
      </c>
    </row>
    <row r="705" spans="1:9" ht="12" customHeight="1">
      <c r="A705">
        <v>10</v>
      </c>
      <c r="B705" t="s">
        <v>405</v>
      </c>
      <c r="C705">
        <v>107</v>
      </c>
      <c r="D705">
        <v>32</v>
      </c>
      <c r="E705">
        <v>35</v>
      </c>
      <c r="F705">
        <v>40</v>
      </c>
      <c r="H705" t="str">
        <f t="shared" si="24"/>
        <v>Grade 3 Girls Westglen A</v>
      </c>
      <c r="I705">
        <f>COUNTIF('Point Totals by Grade-Gender'!A:A,'Team Points Summary'!H705)</f>
        <v>1</v>
      </c>
    </row>
    <row r="706" spans="1:9" ht="12" customHeight="1">
      <c r="A706">
        <v>11</v>
      </c>
      <c r="B706" t="s">
        <v>582</v>
      </c>
      <c r="C706">
        <v>126</v>
      </c>
      <c r="D706">
        <v>11</v>
      </c>
      <c r="E706">
        <v>15</v>
      </c>
      <c r="F706">
        <v>100</v>
      </c>
      <c r="H706" t="str">
        <f t="shared" si="24"/>
        <v>Grade 3 Girls Gold Bar A</v>
      </c>
      <c r="I706">
        <f>COUNTIF('Point Totals by Grade-Gender'!A:A,'Team Points Summary'!H706)</f>
        <v>1</v>
      </c>
    </row>
    <row r="707" spans="1:9" ht="12" customHeight="1">
      <c r="A707">
        <v>12</v>
      </c>
      <c r="B707" t="s">
        <v>301</v>
      </c>
      <c r="C707">
        <v>130</v>
      </c>
      <c r="D707">
        <v>42</v>
      </c>
      <c r="E707">
        <v>43</v>
      </c>
      <c r="F707">
        <v>45</v>
      </c>
      <c r="H707" t="str">
        <f t="shared" si="24"/>
        <v>Grade 3 Girls Edmonton Christian West A</v>
      </c>
      <c r="I707">
        <f>COUNTIF('Point Totals by Grade-Gender'!A:A,'Team Points Summary'!H707)</f>
        <v>1</v>
      </c>
    </row>
    <row r="708" spans="1:9" ht="12" customHeight="1">
      <c r="A708">
        <v>13</v>
      </c>
      <c r="B708" t="s">
        <v>297</v>
      </c>
      <c r="C708">
        <v>140</v>
      </c>
      <c r="D708">
        <v>18</v>
      </c>
      <c r="E708">
        <v>54</v>
      </c>
      <c r="F708">
        <v>68</v>
      </c>
      <c r="H708" t="str">
        <f t="shared" si="24"/>
        <v>Grade 3 Girls Johnny Bright A</v>
      </c>
      <c r="I708">
        <f>COUNTIF('Point Totals by Grade-Gender'!A:A,'Team Points Summary'!H708)</f>
        <v>1</v>
      </c>
    </row>
    <row r="709" spans="1:9" ht="12" customHeight="1">
      <c r="A709">
        <v>14</v>
      </c>
      <c r="B709" t="s">
        <v>291</v>
      </c>
      <c r="C709">
        <v>141</v>
      </c>
      <c r="D709">
        <v>38</v>
      </c>
      <c r="E709">
        <v>39</v>
      </c>
      <c r="F709">
        <v>64</v>
      </c>
      <c r="H709" t="str">
        <f t="shared" si="24"/>
        <v>Grade 3 Girls Michael A. Kostek A</v>
      </c>
      <c r="I709">
        <f>COUNTIF('Point Totals by Grade-Gender'!A:A,'Team Points Summary'!H709)</f>
        <v>1</v>
      </c>
    </row>
    <row r="710" spans="1:9" ht="12" customHeight="1">
      <c r="A710">
        <v>15</v>
      </c>
      <c r="B710" t="s">
        <v>583</v>
      </c>
      <c r="C710">
        <v>169</v>
      </c>
      <c r="D710">
        <v>14</v>
      </c>
      <c r="E710">
        <v>65</v>
      </c>
      <c r="F710">
        <v>90</v>
      </c>
      <c r="H710" t="str">
        <f t="shared" si="24"/>
        <v>Grade 3 Girls Greenfield A</v>
      </c>
      <c r="I710">
        <f>COUNTIF('Point Totals by Grade-Gender'!A:A,'Team Points Summary'!H710)</f>
        <v>1</v>
      </c>
    </row>
    <row r="711" spans="1:9" ht="12" customHeight="1">
      <c r="A711">
        <v>16</v>
      </c>
      <c r="B711" t="s">
        <v>303</v>
      </c>
      <c r="C711">
        <v>170</v>
      </c>
      <c r="D711">
        <v>36</v>
      </c>
      <c r="E711">
        <v>58</v>
      </c>
      <c r="F711">
        <v>76</v>
      </c>
      <c r="H711" t="str">
        <f t="shared" si="24"/>
        <v>Grade 3 Girls Windsor Park B</v>
      </c>
      <c r="I711">
        <f>COUNTIF('Point Totals by Grade-Gender'!A:A,'Team Points Summary'!H711)</f>
        <v>1</v>
      </c>
    </row>
    <row r="712" spans="1:9" ht="12" customHeight="1">
      <c r="A712">
        <v>17</v>
      </c>
      <c r="B712" t="s">
        <v>296</v>
      </c>
      <c r="C712">
        <v>184</v>
      </c>
      <c r="D712">
        <v>33</v>
      </c>
      <c r="E712">
        <v>71</v>
      </c>
      <c r="F712">
        <v>80</v>
      </c>
      <c r="H712" t="str">
        <f t="shared" si="24"/>
        <v>Grade 3 Girls Brookside A</v>
      </c>
      <c r="I712">
        <f>COUNTIF('Point Totals by Grade-Gender'!A:A,'Team Points Summary'!H712)</f>
        <v>1</v>
      </c>
    </row>
    <row r="713" spans="1:9" ht="12" customHeight="1">
      <c r="A713">
        <v>18</v>
      </c>
      <c r="B713" t="s">
        <v>316</v>
      </c>
      <c r="C713">
        <v>202</v>
      </c>
      <c r="D713">
        <v>49</v>
      </c>
      <c r="E713">
        <v>74</v>
      </c>
      <c r="F713">
        <v>79</v>
      </c>
      <c r="H713" t="str">
        <f t="shared" si="24"/>
        <v>Grade 3 Girls Holyrood B</v>
      </c>
      <c r="I713">
        <f>COUNTIF('Point Totals by Grade-Gender'!A:A,'Team Points Summary'!H713)</f>
        <v>1</v>
      </c>
    </row>
    <row r="714" spans="1:9" ht="12" customHeight="1">
      <c r="A714">
        <v>19</v>
      </c>
      <c r="B714" t="s">
        <v>389</v>
      </c>
      <c r="C714">
        <v>207</v>
      </c>
      <c r="D714">
        <v>59</v>
      </c>
      <c r="E714">
        <v>73</v>
      </c>
      <c r="F714">
        <v>75</v>
      </c>
      <c r="H714" t="str">
        <f t="shared" si="24"/>
        <v>Grade 3 Girls Strathcona Christian Ac C</v>
      </c>
      <c r="I714">
        <f>COUNTIF('Point Totals by Grade-Gender'!A:A,'Team Points Summary'!H714)</f>
        <v>1</v>
      </c>
    </row>
    <row r="715" spans="1:9" ht="12" customHeight="1">
      <c r="A715">
        <v>20</v>
      </c>
      <c r="B715" t="s">
        <v>322</v>
      </c>
      <c r="C715">
        <v>212</v>
      </c>
      <c r="D715">
        <v>4</v>
      </c>
      <c r="E715">
        <v>81</v>
      </c>
      <c r="F715">
        <v>127</v>
      </c>
      <c r="H715" t="str">
        <f t="shared" si="24"/>
        <v>Grade 3 Girls Lansdowne A</v>
      </c>
      <c r="I715">
        <f>COUNTIF('Point Totals by Grade-Gender'!A:A,'Team Points Summary'!H715)</f>
        <v>1</v>
      </c>
    </row>
    <row r="716" spans="1:9" ht="12" customHeight="1">
      <c r="A716">
        <v>21</v>
      </c>
      <c r="B716" t="s">
        <v>388</v>
      </c>
      <c r="C716">
        <v>215</v>
      </c>
      <c r="D716">
        <v>19</v>
      </c>
      <c r="E716">
        <v>60</v>
      </c>
      <c r="F716">
        <v>136</v>
      </c>
      <c r="H716" t="str">
        <f t="shared" si="24"/>
        <v>Grade 3 Girls Winterburn A</v>
      </c>
      <c r="I716">
        <f>COUNTIF('Point Totals by Grade-Gender'!A:A,'Team Points Summary'!H716)</f>
        <v>1</v>
      </c>
    </row>
    <row r="717" spans="1:9" ht="12" customHeight="1">
      <c r="A717">
        <v>22</v>
      </c>
      <c r="B717" t="s">
        <v>299</v>
      </c>
      <c r="C717">
        <v>218</v>
      </c>
      <c r="D717">
        <v>61</v>
      </c>
      <c r="E717">
        <v>62</v>
      </c>
      <c r="F717">
        <v>95</v>
      </c>
      <c r="H717" t="str">
        <f t="shared" si="24"/>
        <v>Grade 3 Girls McKernan A</v>
      </c>
      <c r="I717">
        <f>COUNTIF('Point Totals by Grade-Gender'!A:A,'Team Points Summary'!H717)</f>
        <v>1</v>
      </c>
    </row>
    <row r="718" spans="1:9" ht="12" customHeight="1">
      <c r="A718">
        <v>23</v>
      </c>
      <c r="B718" t="s">
        <v>298</v>
      </c>
      <c r="C718">
        <v>245</v>
      </c>
      <c r="D718">
        <v>16</v>
      </c>
      <c r="E718">
        <v>98</v>
      </c>
      <c r="F718">
        <v>131</v>
      </c>
      <c r="H718" t="str">
        <f t="shared" si="24"/>
        <v>Grade 3 Girls Rio Terrace A</v>
      </c>
      <c r="I718">
        <f>COUNTIF('Point Totals by Grade-Gender'!A:A,'Team Points Summary'!H718)</f>
        <v>1</v>
      </c>
    </row>
    <row r="719" spans="1:9" ht="12" customHeight="1">
      <c r="A719">
        <v>24</v>
      </c>
      <c r="B719" t="s">
        <v>371</v>
      </c>
      <c r="C719">
        <v>258</v>
      </c>
      <c r="D719">
        <v>69</v>
      </c>
      <c r="E719">
        <v>86</v>
      </c>
      <c r="F719">
        <v>103</v>
      </c>
      <c r="H719" t="str">
        <f t="shared" si="24"/>
        <v>Grade 3 Girls Earl Buxton C</v>
      </c>
      <c r="I719">
        <f>COUNTIF('Point Totals by Grade-Gender'!A:A,'Team Points Summary'!H719)</f>
        <v>1</v>
      </c>
    </row>
    <row r="720" spans="1:9" ht="12" customHeight="1">
      <c r="A720">
        <v>25</v>
      </c>
      <c r="B720" t="s">
        <v>392</v>
      </c>
      <c r="C720">
        <v>265</v>
      </c>
      <c r="D720">
        <v>77</v>
      </c>
      <c r="E720">
        <v>78</v>
      </c>
      <c r="F720">
        <v>110</v>
      </c>
      <c r="H720" t="str">
        <f t="shared" si="24"/>
        <v>Grade 3 Girls Windsor Park C</v>
      </c>
      <c r="I720">
        <f>COUNTIF('Point Totals by Grade-Gender'!A:A,'Team Points Summary'!H720)</f>
        <v>1</v>
      </c>
    </row>
    <row r="721" spans="1:9" ht="12" customHeight="1">
      <c r="A721">
        <v>26</v>
      </c>
      <c r="B721" t="s">
        <v>391</v>
      </c>
      <c r="C721">
        <v>266</v>
      </c>
      <c r="D721">
        <v>83</v>
      </c>
      <c r="E721">
        <v>87</v>
      </c>
      <c r="F721">
        <v>96</v>
      </c>
      <c r="H721" t="str">
        <f t="shared" si="24"/>
        <v>Grade 3 Girls Strathcona Christian Ac D</v>
      </c>
      <c r="I721">
        <f>COUNTIF('Point Totals by Grade-Gender'!A:A,'Team Points Summary'!H721)</f>
        <v>1</v>
      </c>
    </row>
    <row r="722" spans="1:9" ht="12" customHeight="1">
      <c r="A722">
        <v>27</v>
      </c>
      <c r="B722" t="s">
        <v>315</v>
      </c>
      <c r="C722">
        <v>274</v>
      </c>
      <c r="D722">
        <v>57</v>
      </c>
      <c r="E722">
        <v>94</v>
      </c>
      <c r="F722">
        <v>123</v>
      </c>
      <c r="H722" t="str">
        <f t="shared" si="24"/>
        <v>Grade 3 Girls Uncas A</v>
      </c>
      <c r="I722">
        <f>COUNTIF('Point Totals by Grade-Gender'!A:A,'Team Points Summary'!H722)</f>
        <v>1</v>
      </c>
    </row>
    <row r="723" spans="1:9" ht="12" customHeight="1">
      <c r="A723">
        <v>28</v>
      </c>
      <c r="B723" t="s">
        <v>307</v>
      </c>
      <c r="C723">
        <v>298</v>
      </c>
      <c r="D723">
        <v>92</v>
      </c>
      <c r="E723">
        <v>102</v>
      </c>
      <c r="F723">
        <v>104</v>
      </c>
      <c r="H723" t="str">
        <f t="shared" si="24"/>
        <v>Grade 3 Girls Michael A. Kostek B</v>
      </c>
      <c r="I723">
        <f>COUNTIF('Point Totals by Grade-Gender'!A:A,'Team Points Summary'!H723)</f>
        <v>1</v>
      </c>
    </row>
    <row r="724" spans="1:9" ht="12" customHeight="1">
      <c r="A724">
        <v>29</v>
      </c>
      <c r="B724" t="s">
        <v>329</v>
      </c>
      <c r="C724">
        <v>302</v>
      </c>
      <c r="D724">
        <v>66</v>
      </c>
      <c r="E724">
        <v>107</v>
      </c>
      <c r="F724">
        <v>129</v>
      </c>
      <c r="H724" t="str">
        <f t="shared" si="24"/>
        <v>Grade 3 Girls St. Clement A</v>
      </c>
      <c r="I724">
        <f>COUNTIF('Point Totals by Grade-Gender'!A:A,'Team Points Summary'!H724)</f>
        <v>1</v>
      </c>
    </row>
    <row r="725" spans="1:9" ht="12" customHeight="1">
      <c r="A725">
        <v>30</v>
      </c>
      <c r="B725" t="s">
        <v>390</v>
      </c>
      <c r="C725">
        <v>305</v>
      </c>
      <c r="D725">
        <v>34</v>
      </c>
      <c r="E725">
        <v>82</v>
      </c>
      <c r="F725">
        <v>189</v>
      </c>
      <c r="H725" t="str">
        <f t="shared" si="24"/>
        <v>Grade 3 Girls Suzuki Charter B</v>
      </c>
      <c r="I725">
        <f>COUNTIF('Point Totals by Grade-Gender'!A:A,'Team Points Summary'!H725)</f>
        <v>1</v>
      </c>
    </row>
    <row r="726" spans="1:9" ht="12" customHeight="1">
      <c r="A726">
        <v>31</v>
      </c>
      <c r="B726" t="s">
        <v>584</v>
      </c>
      <c r="C726">
        <v>333</v>
      </c>
      <c r="D726">
        <v>108</v>
      </c>
      <c r="E726">
        <v>109</v>
      </c>
      <c r="F726">
        <v>116</v>
      </c>
      <c r="H726" t="str">
        <f t="shared" si="24"/>
        <v>Grade 3 Girls Greenfield B</v>
      </c>
      <c r="I726">
        <f>COUNTIF('Point Totals by Grade-Gender'!A:A,'Team Points Summary'!H726)</f>
        <v>1</v>
      </c>
    </row>
    <row r="727" spans="1:9" ht="12" customHeight="1">
      <c r="A727">
        <v>32</v>
      </c>
      <c r="B727" t="s">
        <v>306</v>
      </c>
      <c r="C727">
        <v>338</v>
      </c>
      <c r="D727">
        <v>84</v>
      </c>
      <c r="E727">
        <v>115</v>
      </c>
      <c r="F727">
        <v>139</v>
      </c>
      <c r="H727" t="str">
        <f t="shared" si="24"/>
        <v>Grade 3 Girls Johnny Bright B</v>
      </c>
      <c r="I727">
        <f>COUNTIF('Point Totals by Grade-Gender'!A:A,'Team Points Summary'!H727)</f>
        <v>1</v>
      </c>
    </row>
    <row r="728" spans="1:9" ht="12" customHeight="1">
      <c r="A728">
        <v>33</v>
      </c>
      <c r="B728" t="s">
        <v>314</v>
      </c>
      <c r="C728">
        <v>341</v>
      </c>
      <c r="D728">
        <v>17</v>
      </c>
      <c r="E728">
        <v>119</v>
      </c>
      <c r="F728">
        <v>205</v>
      </c>
      <c r="H728" t="str">
        <f t="shared" si="24"/>
        <v>Grade 3 Girls Michael Strembitsky A</v>
      </c>
      <c r="I728">
        <f>COUNTIF('Point Totals by Grade-Gender'!A:A,'Team Points Summary'!H728)</f>
        <v>1</v>
      </c>
    </row>
    <row r="729" spans="1:9" ht="12" customHeight="1">
      <c r="A729">
        <v>34</v>
      </c>
      <c r="B729" t="s">
        <v>309</v>
      </c>
      <c r="C729">
        <v>344</v>
      </c>
      <c r="D729">
        <v>93</v>
      </c>
      <c r="E729">
        <v>118</v>
      </c>
      <c r="F729">
        <v>133</v>
      </c>
      <c r="H729" t="str">
        <f t="shared" si="24"/>
        <v>Grade 3 Girls Malmo A</v>
      </c>
      <c r="I729">
        <f>COUNTIF('Point Totals by Grade-Gender'!A:A,'Team Points Summary'!H729)</f>
        <v>1</v>
      </c>
    </row>
    <row r="730" spans="1:9" ht="12" customHeight="1">
      <c r="A730">
        <v>35</v>
      </c>
      <c r="B730" t="s">
        <v>393</v>
      </c>
      <c r="C730">
        <v>367</v>
      </c>
      <c r="D730">
        <v>117</v>
      </c>
      <c r="E730">
        <v>122</v>
      </c>
      <c r="F730">
        <v>128</v>
      </c>
      <c r="H730" t="str">
        <f t="shared" si="24"/>
        <v>Grade 3 Girls Strathcona Christian Ac E</v>
      </c>
      <c r="I730">
        <f>COUNTIF('Point Totals by Grade-Gender'!A:A,'Team Points Summary'!H730)</f>
        <v>1</v>
      </c>
    </row>
    <row r="731" spans="1:9" ht="12" customHeight="1">
      <c r="A731">
        <v>36</v>
      </c>
      <c r="B731" t="s">
        <v>331</v>
      </c>
      <c r="C731">
        <v>384</v>
      </c>
      <c r="D731">
        <v>120</v>
      </c>
      <c r="E731">
        <v>121</v>
      </c>
      <c r="F731">
        <v>143</v>
      </c>
      <c r="H731" t="str">
        <f t="shared" si="24"/>
        <v>Grade 3 Girls Crestwood A</v>
      </c>
      <c r="I731">
        <f>COUNTIF('Point Totals by Grade-Gender'!A:A,'Team Points Summary'!H731)</f>
        <v>1</v>
      </c>
    </row>
    <row r="732" spans="1:9" ht="12" customHeight="1">
      <c r="A732">
        <v>37</v>
      </c>
      <c r="B732" t="s">
        <v>330</v>
      </c>
      <c r="C732">
        <v>389</v>
      </c>
      <c r="D732">
        <v>114</v>
      </c>
      <c r="E732">
        <v>134</v>
      </c>
      <c r="F732">
        <v>141</v>
      </c>
      <c r="H732" t="str">
        <f t="shared" si="24"/>
        <v>Grade 3 Girls Michael A. Kostek C</v>
      </c>
      <c r="I732">
        <f>COUNTIF('Point Totals by Grade-Gender'!A:A,'Team Points Summary'!H732)</f>
        <v>1</v>
      </c>
    </row>
    <row r="733" spans="1:9" ht="12" customHeight="1">
      <c r="A733">
        <v>38</v>
      </c>
      <c r="B733" t="s">
        <v>381</v>
      </c>
      <c r="C733">
        <v>396</v>
      </c>
      <c r="D733">
        <v>105</v>
      </c>
      <c r="E733">
        <v>106</v>
      </c>
      <c r="F733">
        <v>185</v>
      </c>
      <c r="H733" t="str">
        <f t="shared" si="24"/>
        <v>Grade 3 Girls Steinhauer A</v>
      </c>
      <c r="I733">
        <f>COUNTIF('Point Totals by Grade-Gender'!A:A,'Team Points Summary'!H733)</f>
        <v>1</v>
      </c>
    </row>
    <row r="734" spans="1:9" ht="12" customHeight="1">
      <c r="A734">
        <v>39</v>
      </c>
      <c r="B734" t="s">
        <v>328</v>
      </c>
      <c r="C734">
        <v>400</v>
      </c>
      <c r="D734">
        <v>97</v>
      </c>
      <c r="E734">
        <v>149</v>
      </c>
      <c r="F734">
        <v>154</v>
      </c>
      <c r="H734" t="str">
        <f t="shared" si="24"/>
        <v>Grade 3 Girls Holyrood C</v>
      </c>
      <c r="I734">
        <f>COUNTIF('Point Totals by Grade-Gender'!A:A,'Team Points Summary'!H734)</f>
        <v>1</v>
      </c>
    </row>
    <row r="735" spans="1:9" ht="12" customHeight="1">
      <c r="A735">
        <v>40</v>
      </c>
      <c r="B735" t="s">
        <v>335</v>
      </c>
      <c r="C735">
        <v>428</v>
      </c>
      <c r="D735">
        <v>130</v>
      </c>
      <c r="E735">
        <v>148</v>
      </c>
      <c r="F735">
        <v>150</v>
      </c>
      <c r="H735" t="str">
        <f t="shared" si="24"/>
        <v>Grade 3 Girls McKernan B</v>
      </c>
      <c r="I735">
        <f>COUNTIF('Point Totals by Grade-Gender'!A:A,'Team Points Summary'!H735)</f>
        <v>1</v>
      </c>
    </row>
    <row r="736" spans="1:9" ht="12" customHeight="1">
      <c r="A736">
        <v>41</v>
      </c>
      <c r="B736" t="s">
        <v>585</v>
      </c>
      <c r="C736">
        <v>435</v>
      </c>
      <c r="D736">
        <v>132</v>
      </c>
      <c r="E736">
        <v>135</v>
      </c>
      <c r="F736">
        <v>168</v>
      </c>
      <c r="H736" t="str">
        <f t="shared" si="24"/>
        <v>Grade 3 Girls Lansdowne B</v>
      </c>
      <c r="I736">
        <f>COUNTIF('Point Totals by Grade-Gender'!A:A,'Team Points Summary'!H736)</f>
        <v>1</v>
      </c>
    </row>
    <row r="737" spans="1:9" ht="12" customHeight="1">
      <c r="A737">
        <v>42</v>
      </c>
      <c r="B737" t="s">
        <v>374</v>
      </c>
      <c r="C737">
        <v>443</v>
      </c>
      <c r="D737">
        <v>137</v>
      </c>
      <c r="E737">
        <v>145</v>
      </c>
      <c r="F737">
        <v>161</v>
      </c>
      <c r="H737" t="str">
        <f t="shared" si="24"/>
        <v>Grade 3 Girls Earl Buxton D</v>
      </c>
      <c r="I737">
        <f>COUNTIF('Point Totals by Grade-Gender'!A:A,'Team Points Summary'!H737)</f>
        <v>1</v>
      </c>
    </row>
    <row r="738" spans="1:10" ht="12" customHeight="1">
      <c r="A738">
        <v>43</v>
      </c>
      <c r="B738" t="s">
        <v>293</v>
      </c>
      <c r="C738">
        <v>443</v>
      </c>
      <c r="D738">
        <v>124</v>
      </c>
      <c r="E738">
        <v>125</v>
      </c>
      <c r="F738">
        <v>194</v>
      </c>
      <c r="H738" t="str">
        <f t="shared" si="24"/>
        <v>Grade 3 Girls Pine Street A</v>
      </c>
      <c r="I738">
        <f>COUNTIF('Point Totals by Grade-Gender'!A:A,'Team Points Summary'!H738)</f>
        <v>1</v>
      </c>
      <c r="J738">
        <f>IF(I738=0,"MISSING","")</f>
      </c>
    </row>
    <row r="739" spans="1:10" ht="12.75">
      <c r="A739">
        <v>44</v>
      </c>
      <c r="B739" t="s">
        <v>361</v>
      </c>
      <c r="C739">
        <v>447</v>
      </c>
      <c r="D739">
        <v>72</v>
      </c>
      <c r="E739">
        <v>179</v>
      </c>
      <c r="F739">
        <v>196</v>
      </c>
      <c r="H739" t="str">
        <f t="shared" si="24"/>
        <v>Grade 3 Girls Win Ferguson A</v>
      </c>
      <c r="I739">
        <f>COUNTIF('Point Totals by Grade-Gender'!A:A,'Team Points Summary'!H739)</f>
        <v>1</v>
      </c>
      <c r="J739">
        <f>IF(I739=0,"MISSING","")</f>
      </c>
    </row>
    <row r="740" spans="1:10" ht="12.75">
      <c r="A740">
        <v>45</v>
      </c>
      <c r="B740" t="s">
        <v>586</v>
      </c>
      <c r="C740">
        <v>447</v>
      </c>
      <c r="D740">
        <v>138</v>
      </c>
      <c r="E740">
        <v>151</v>
      </c>
      <c r="F740">
        <v>158</v>
      </c>
      <c r="H740" t="str">
        <f>CONCATENATE("Grade 3 Girls ",B740)</f>
        <v>Grade 3 Girls Greenfield C</v>
      </c>
      <c r="I740">
        <f>COUNTIF('Point Totals by Grade-Gender'!A:A,'Team Points Summary'!H740)</f>
        <v>1</v>
      </c>
      <c r="J740">
        <f>IF(I740=0,"MISSING","")</f>
      </c>
    </row>
    <row r="741" spans="1:10" ht="12.75">
      <c r="A741">
        <v>46</v>
      </c>
      <c r="B741" t="s">
        <v>343</v>
      </c>
      <c r="C741">
        <v>454</v>
      </c>
      <c r="D741">
        <v>142</v>
      </c>
      <c r="E741">
        <v>155</v>
      </c>
      <c r="F741">
        <v>157</v>
      </c>
      <c r="H741" t="str">
        <f>CONCATENATE("Grade 3 Girls ",B741)</f>
        <v>Grade 3 Girls Johnny Bright C</v>
      </c>
      <c r="I741">
        <f>COUNTIF('Point Totals by Grade-Gender'!A:A,'Team Points Summary'!H741)</f>
        <v>1</v>
      </c>
      <c r="J741">
        <f>IF(I741=0,"MISSING","")</f>
      </c>
    </row>
    <row r="742" spans="1:10" ht="12.75">
      <c r="A742">
        <v>47</v>
      </c>
      <c r="B742" t="s">
        <v>341</v>
      </c>
      <c r="C742">
        <v>468</v>
      </c>
      <c r="D742">
        <v>153</v>
      </c>
      <c r="E742">
        <v>156</v>
      </c>
      <c r="F742">
        <v>159</v>
      </c>
      <c r="H742" t="str">
        <f>CONCATENATE("Grade 3 Girls ",B742)</f>
        <v>Grade 3 Girls Michael A. Kostek D</v>
      </c>
      <c r="I742">
        <f>COUNTIF('Point Totals by Grade-Gender'!A:A,'Team Points Summary'!H742)</f>
        <v>1</v>
      </c>
      <c r="J742">
        <f>IF(I742=0,"MISSING","")</f>
      </c>
    </row>
    <row r="743" spans="1:10" ht="12.75">
      <c r="A743">
        <v>48</v>
      </c>
      <c r="B743" t="s">
        <v>323</v>
      </c>
      <c r="C743">
        <v>477</v>
      </c>
      <c r="D743">
        <v>56</v>
      </c>
      <c r="E743">
        <v>210</v>
      </c>
      <c r="F743">
        <v>211</v>
      </c>
      <c r="H743" t="str">
        <f>CONCATENATE("Grade 3 Girls ",B743)</f>
        <v>Grade 3 Girls Meadowlark Christian A</v>
      </c>
      <c r="I743">
        <f>COUNTIF('Point Totals by Grade-Gender'!A:A,'Team Points Summary'!H743)</f>
        <v>1</v>
      </c>
      <c r="J743">
        <f>IF(I743=0,"MISSING","")</f>
      </c>
    </row>
    <row r="744" spans="1:10" ht="12.75">
      <c r="A744">
        <v>49</v>
      </c>
      <c r="B744" t="s">
        <v>394</v>
      </c>
      <c r="C744">
        <v>493</v>
      </c>
      <c r="D744">
        <v>163</v>
      </c>
      <c r="E744">
        <v>164</v>
      </c>
      <c r="F744">
        <v>166</v>
      </c>
      <c r="H744" t="str">
        <f>CONCATENATE("Grade 3 Girls ",B744)</f>
        <v>Grade 3 Girls Earl Buxton E</v>
      </c>
      <c r="I744">
        <f>COUNTIF('Point Totals by Grade-Gender'!A:A,'Team Points Summary'!H744)</f>
        <v>1</v>
      </c>
      <c r="J744">
        <f>IF(I744=0,"MISSING","")</f>
      </c>
    </row>
    <row r="745" spans="1:10" ht="12.75">
      <c r="A745">
        <v>50</v>
      </c>
      <c r="B745" t="s">
        <v>587</v>
      </c>
      <c r="C745">
        <v>516</v>
      </c>
      <c r="D745">
        <v>171</v>
      </c>
      <c r="E745">
        <v>172</v>
      </c>
      <c r="F745">
        <v>173</v>
      </c>
      <c r="H745" t="str">
        <f>CONCATENATE("Grade 3 Girls ",B745)</f>
        <v>Grade 3 Girls Delton A</v>
      </c>
      <c r="I745">
        <f>COUNTIF('Point Totals by Grade-Gender'!A:A,'Team Points Summary'!H745)</f>
        <v>1</v>
      </c>
      <c r="J745">
        <f>IF(I745=0,"MISSING","")</f>
      </c>
    </row>
    <row r="746" spans="1:10" ht="12.75">
      <c r="A746">
        <v>51</v>
      </c>
      <c r="B746" t="s">
        <v>588</v>
      </c>
      <c r="C746">
        <v>542</v>
      </c>
      <c r="D746">
        <v>177</v>
      </c>
      <c r="E746">
        <v>181</v>
      </c>
      <c r="F746">
        <v>184</v>
      </c>
      <c r="H746" t="str">
        <f>CONCATENATE("Grade 3 Girls ",B746)</f>
        <v>Grade 3 Girls Johnny Bright D</v>
      </c>
      <c r="I746">
        <f>COUNTIF('Point Totals by Grade-Gender'!A:A,'Team Points Summary'!H746)</f>
        <v>1</v>
      </c>
      <c r="J746">
        <f>IF(I746=0,"MISSING","")</f>
      </c>
    </row>
    <row r="747" spans="1:10" ht="12.75">
      <c r="A747">
        <v>52</v>
      </c>
      <c r="B747" t="s">
        <v>353</v>
      </c>
      <c r="C747">
        <v>550</v>
      </c>
      <c r="D747">
        <v>169</v>
      </c>
      <c r="E747">
        <v>190</v>
      </c>
      <c r="F747">
        <v>191</v>
      </c>
      <c r="H747" t="str">
        <f>CONCATENATE("Grade 3 Girls ",B747)</f>
        <v>Grade 3 Girls McKernan C</v>
      </c>
      <c r="I747">
        <f>COUNTIF('Point Totals by Grade-Gender'!A:A,'Team Points Summary'!H747)</f>
        <v>1</v>
      </c>
      <c r="J747">
        <f>IF(I747=0,"MISSING","")</f>
      </c>
    </row>
    <row r="748" spans="1:10" ht="12.75">
      <c r="A748">
        <v>53</v>
      </c>
      <c r="B748" t="s">
        <v>313</v>
      </c>
      <c r="C748">
        <v>553</v>
      </c>
      <c r="D748">
        <v>178</v>
      </c>
      <c r="E748">
        <v>187</v>
      </c>
      <c r="F748">
        <v>188</v>
      </c>
      <c r="H748" t="str">
        <f>CONCATENATE("Grade 3 Girls ",B748)</f>
        <v>Grade 3 Girls Rio Terrace B</v>
      </c>
      <c r="I748">
        <f>COUNTIF('Point Totals by Grade-Gender'!A:A,'Team Points Summary'!H748)</f>
        <v>1</v>
      </c>
      <c r="J748">
        <f>IF(I748=0,"MISSING","")</f>
      </c>
    </row>
    <row r="749" spans="1:10" ht="12.75">
      <c r="A749">
        <v>54</v>
      </c>
      <c r="B749" t="s">
        <v>326</v>
      </c>
      <c r="C749">
        <v>575</v>
      </c>
      <c r="D749">
        <v>180</v>
      </c>
      <c r="E749">
        <v>193</v>
      </c>
      <c r="F749">
        <v>202</v>
      </c>
      <c r="H749" t="str">
        <f>CONCATENATE("Grade 3 Girls ",B749)</f>
        <v>Grade 3 Girls Lymburn A</v>
      </c>
      <c r="I749">
        <f>COUNTIF('Point Totals by Grade-Gender'!A:A,'Team Points Summary'!H749)</f>
        <v>1</v>
      </c>
      <c r="J749">
        <f>IF(I749=0,"MISSING","")</f>
      </c>
    </row>
    <row r="750" spans="1:10" ht="12.75">
      <c r="A750">
        <v>55</v>
      </c>
      <c r="B750" t="s">
        <v>589</v>
      </c>
      <c r="C750">
        <v>605</v>
      </c>
      <c r="D750">
        <v>192</v>
      </c>
      <c r="E750">
        <v>206</v>
      </c>
      <c r="F750">
        <v>207</v>
      </c>
      <c r="H750" t="str">
        <f>CONCATENATE("Grade 3 Girls ",B750)</f>
        <v>Grade 3 Girls McKernan D</v>
      </c>
      <c r="I750">
        <f>COUNTIF('Point Totals by Grade-Gender'!A:A,'Team Points Summary'!H750)</f>
        <v>1</v>
      </c>
      <c r="J750">
        <f>IF(I750=0,"MISSING","")</f>
      </c>
    </row>
    <row r="751" spans="1:10" ht="12.75">
      <c r="A751">
        <v>56</v>
      </c>
      <c r="B751" t="s">
        <v>348</v>
      </c>
      <c r="C751">
        <v>612</v>
      </c>
      <c r="D751">
        <v>199</v>
      </c>
      <c r="E751">
        <v>201</v>
      </c>
      <c r="F751">
        <v>212</v>
      </c>
      <c r="H751" t="str">
        <f>CONCATENATE("Grade 3 Girls ",B751)</f>
        <v>Grade 3 Girls Michael A. Kostek E</v>
      </c>
      <c r="I751">
        <f>COUNTIF('Point Totals by Grade-Gender'!A:A,'Team Points Summary'!H751)</f>
        <v>1</v>
      </c>
      <c r="J751">
        <f>IF(I751=0,"MISSING","")</f>
      </c>
    </row>
    <row r="752" spans="1:10" ht="12.75">
      <c r="A752">
        <v>57</v>
      </c>
      <c r="B752" t="s">
        <v>317</v>
      </c>
      <c r="C752">
        <v>620</v>
      </c>
      <c r="D752">
        <v>197</v>
      </c>
      <c r="E752">
        <v>209</v>
      </c>
      <c r="F752">
        <v>214</v>
      </c>
      <c r="H752" t="str">
        <f>CONCATENATE("Grade 3 Girls ",B752)</f>
        <v>Grade 3 Girls Rio Terrace C</v>
      </c>
      <c r="I752">
        <f>COUNTIF('Point Totals by Grade-Gender'!A:A,'Team Points Summary'!H752)</f>
        <v>1</v>
      </c>
      <c r="J752">
        <f>IF(I752=0,"MISSING","")</f>
      </c>
    </row>
    <row r="753" spans="3:10" ht="12.75">
      <c r="C753">
        <f>SUM(C696:C752)</f>
        <v>17484</v>
      </c>
      <c r="H753" s="1" t="s">
        <v>120</v>
      </c>
      <c r="I753">
        <f>COUNTIF('Point Totals by Grade-Gender'!A:A,'Team Points Summary'!H753)</f>
        <v>1</v>
      </c>
      <c r="J753">
        <f>IF(I753=0,"MISSING","")</f>
      </c>
    </row>
    <row r="755" ht="12.75">
      <c r="A755" s="1" t="s">
        <v>284</v>
      </c>
    </row>
    <row r="756" spans="1:10" ht="12.75">
      <c r="A756">
        <v>1</v>
      </c>
      <c r="B756" t="s">
        <v>297</v>
      </c>
      <c r="C756">
        <v>36</v>
      </c>
      <c r="D756">
        <v>4</v>
      </c>
      <c r="E756">
        <v>9</v>
      </c>
      <c r="F756">
        <v>23</v>
      </c>
      <c r="H756" t="str">
        <f>CONCATENATE("Grade 3 Boys ",B756)</f>
        <v>Grade 3 Boys Johnny Bright A</v>
      </c>
      <c r="I756">
        <f>COUNTIF('Point Totals by Grade-Gender'!A:A,'Team Points Summary'!H756)</f>
        <v>1</v>
      </c>
      <c r="J756">
        <f aca="true" t="shared" si="25" ref="J756:J858">IF(I756=0,"MISSING","")</f>
      </c>
    </row>
    <row r="757" spans="1:10" ht="12.75">
      <c r="A757">
        <v>2</v>
      </c>
      <c r="B757" t="s">
        <v>292</v>
      </c>
      <c r="C757">
        <v>37</v>
      </c>
      <c r="D757">
        <v>6</v>
      </c>
      <c r="E757">
        <v>14</v>
      </c>
      <c r="F757">
        <v>17</v>
      </c>
      <c r="H757" t="str">
        <f aca="true" t="shared" si="26" ref="H757:H773">CONCATENATE("Grade 3 Boys ",B757)</f>
        <v>Grade 3 Boys George P. Nicholson A</v>
      </c>
      <c r="I757">
        <f>COUNTIF('Point Totals by Grade-Gender'!A:A,'Team Points Summary'!H757)</f>
        <v>1</v>
      </c>
      <c r="J757">
        <f t="shared" si="25"/>
      </c>
    </row>
    <row r="758" spans="1:10" ht="12.75">
      <c r="A758">
        <v>3</v>
      </c>
      <c r="B758" t="s">
        <v>291</v>
      </c>
      <c r="C758">
        <v>38</v>
      </c>
      <c r="D758">
        <v>8</v>
      </c>
      <c r="E758">
        <v>10</v>
      </c>
      <c r="F758">
        <v>20</v>
      </c>
      <c r="H758" t="str">
        <f t="shared" si="26"/>
        <v>Grade 3 Boys Michael A. Kostek A</v>
      </c>
      <c r="I758">
        <f>COUNTIF('Point Totals by Grade-Gender'!A:A,'Team Points Summary'!H758)</f>
        <v>1</v>
      </c>
      <c r="J758">
        <f t="shared" si="25"/>
      </c>
    </row>
    <row r="759" spans="1:10" ht="12.75">
      <c r="A759">
        <v>4</v>
      </c>
      <c r="B759" t="s">
        <v>296</v>
      </c>
      <c r="C759">
        <v>77</v>
      </c>
      <c r="D759">
        <v>18</v>
      </c>
      <c r="E759">
        <v>22</v>
      </c>
      <c r="F759">
        <v>37</v>
      </c>
      <c r="H759" t="str">
        <f t="shared" si="26"/>
        <v>Grade 3 Boys Brookside A</v>
      </c>
      <c r="I759">
        <f>COUNTIF('Point Totals by Grade-Gender'!A:A,'Team Points Summary'!H759)</f>
        <v>1</v>
      </c>
      <c r="J759">
        <f t="shared" si="25"/>
      </c>
    </row>
    <row r="760" spans="1:10" ht="12.75">
      <c r="A760">
        <v>5</v>
      </c>
      <c r="B760" t="s">
        <v>305</v>
      </c>
      <c r="C760">
        <v>91</v>
      </c>
      <c r="D760">
        <v>12</v>
      </c>
      <c r="E760">
        <v>39</v>
      </c>
      <c r="F760">
        <v>40</v>
      </c>
      <c r="H760" t="str">
        <f t="shared" si="26"/>
        <v>Grade 3 Boys Belgravia A</v>
      </c>
      <c r="I760">
        <f>COUNTIF('Point Totals by Grade-Gender'!A:A,'Team Points Summary'!H760)</f>
        <v>1</v>
      </c>
      <c r="J760">
        <f t="shared" si="25"/>
      </c>
    </row>
    <row r="761" spans="1:10" ht="12.75">
      <c r="A761">
        <v>6</v>
      </c>
      <c r="B761" t="s">
        <v>582</v>
      </c>
      <c r="C761">
        <v>97</v>
      </c>
      <c r="D761">
        <v>2</v>
      </c>
      <c r="E761">
        <v>47</v>
      </c>
      <c r="F761">
        <v>48</v>
      </c>
      <c r="H761" t="str">
        <f t="shared" si="26"/>
        <v>Grade 3 Boys Gold Bar A</v>
      </c>
      <c r="I761">
        <f>COUNTIF('Point Totals by Grade-Gender'!A:A,'Team Points Summary'!H761)</f>
        <v>1</v>
      </c>
      <c r="J761">
        <f t="shared" si="25"/>
      </c>
    </row>
    <row r="762" spans="1:10" ht="12.75">
      <c r="A762">
        <v>7</v>
      </c>
      <c r="B762" t="s">
        <v>294</v>
      </c>
      <c r="C762">
        <v>98</v>
      </c>
      <c r="D762">
        <v>24</v>
      </c>
      <c r="E762">
        <v>36</v>
      </c>
      <c r="F762">
        <v>38</v>
      </c>
      <c r="H762" t="str">
        <f t="shared" si="26"/>
        <v>Grade 3 Boys Windsor Park A</v>
      </c>
      <c r="I762">
        <f>COUNTIF('Point Totals by Grade-Gender'!A:A,'Team Points Summary'!H762)</f>
        <v>1</v>
      </c>
      <c r="J762">
        <f t="shared" si="25"/>
      </c>
    </row>
    <row r="763" spans="1:10" ht="12.75">
      <c r="A763">
        <v>8</v>
      </c>
      <c r="B763" t="s">
        <v>308</v>
      </c>
      <c r="C763">
        <v>100</v>
      </c>
      <c r="D763">
        <v>21</v>
      </c>
      <c r="E763">
        <v>35</v>
      </c>
      <c r="F763">
        <v>44</v>
      </c>
      <c r="H763" t="str">
        <f t="shared" si="26"/>
        <v>Grade 3 Boys Crawford Plains A</v>
      </c>
      <c r="I763">
        <f>COUNTIF('Point Totals by Grade-Gender'!A:A,'Team Points Summary'!H763)</f>
        <v>1</v>
      </c>
      <c r="J763">
        <f t="shared" si="25"/>
      </c>
    </row>
    <row r="764" spans="1:10" ht="12.75">
      <c r="A764">
        <v>9</v>
      </c>
      <c r="B764" t="s">
        <v>310</v>
      </c>
      <c r="C764">
        <v>141</v>
      </c>
      <c r="D764">
        <v>25</v>
      </c>
      <c r="E764">
        <v>41</v>
      </c>
      <c r="F764">
        <v>75</v>
      </c>
      <c r="H764" t="str">
        <f t="shared" si="26"/>
        <v>Grade 3 Boys George P. Nicholson B</v>
      </c>
      <c r="I764">
        <f>COUNTIF('Point Totals by Grade-Gender'!A:A,'Team Points Summary'!H764)</f>
        <v>1</v>
      </c>
      <c r="J764">
        <f t="shared" si="25"/>
      </c>
    </row>
    <row r="765" spans="1:10" ht="12.75">
      <c r="A765">
        <v>10</v>
      </c>
      <c r="B765" t="s">
        <v>299</v>
      </c>
      <c r="C765">
        <v>147</v>
      </c>
      <c r="D765">
        <v>19</v>
      </c>
      <c r="E765">
        <v>52</v>
      </c>
      <c r="F765">
        <v>76</v>
      </c>
      <c r="H765" t="str">
        <f t="shared" si="26"/>
        <v>Grade 3 Boys McKernan A</v>
      </c>
      <c r="I765">
        <f>COUNTIF('Point Totals by Grade-Gender'!A:A,'Team Points Summary'!H765)</f>
        <v>1</v>
      </c>
      <c r="J765">
        <f t="shared" si="25"/>
      </c>
    </row>
    <row r="766" spans="1:10" ht="12.75">
      <c r="A766">
        <v>11</v>
      </c>
      <c r="B766" t="s">
        <v>300</v>
      </c>
      <c r="C766">
        <v>150</v>
      </c>
      <c r="D766">
        <v>42</v>
      </c>
      <c r="E766">
        <v>50</v>
      </c>
      <c r="F766">
        <v>58</v>
      </c>
      <c r="H766" t="str">
        <f t="shared" si="26"/>
        <v>Grade 3 Boys Parkallen A</v>
      </c>
      <c r="I766">
        <f>COUNTIF('Point Totals by Grade-Gender'!A:A,'Team Points Summary'!H766)</f>
        <v>1</v>
      </c>
      <c r="J766">
        <f t="shared" si="25"/>
      </c>
    </row>
    <row r="767" spans="1:10" ht="12.75">
      <c r="A767">
        <v>12</v>
      </c>
      <c r="B767" t="s">
        <v>307</v>
      </c>
      <c r="C767">
        <v>155</v>
      </c>
      <c r="D767">
        <v>32</v>
      </c>
      <c r="E767">
        <v>46</v>
      </c>
      <c r="F767">
        <v>77</v>
      </c>
      <c r="H767" t="str">
        <f t="shared" si="26"/>
        <v>Grade 3 Boys Michael A. Kostek B</v>
      </c>
      <c r="I767">
        <f>COUNTIF('Point Totals by Grade-Gender'!A:A,'Team Points Summary'!H767)</f>
        <v>1</v>
      </c>
      <c r="J767">
        <f t="shared" si="25"/>
      </c>
    </row>
    <row r="768" spans="1:10" ht="12.75">
      <c r="A768">
        <v>13</v>
      </c>
      <c r="B768" t="s">
        <v>293</v>
      </c>
      <c r="C768">
        <v>158</v>
      </c>
      <c r="D768">
        <v>26</v>
      </c>
      <c r="E768">
        <v>31</v>
      </c>
      <c r="F768">
        <v>101</v>
      </c>
      <c r="H768" t="str">
        <f t="shared" si="26"/>
        <v>Grade 3 Boys Pine Street A</v>
      </c>
      <c r="I768">
        <f>COUNTIF('Point Totals by Grade-Gender'!A:A,'Team Points Summary'!H768)</f>
        <v>1</v>
      </c>
      <c r="J768">
        <f t="shared" si="25"/>
      </c>
    </row>
    <row r="769" spans="1:10" ht="12.75">
      <c r="A769">
        <v>14</v>
      </c>
      <c r="B769" t="s">
        <v>306</v>
      </c>
      <c r="C769">
        <v>160</v>
      </c>
      <c r="D769">
        <v>27</v>
      </c>
      <c r="E769">
        <v>63</v>
      </c>
      <c r="F769">
        <v>70</v>
      </c>
      <c r="H769" t="str">
        <f t="shared" si="26"/>
        <v>Grade 3 Boys Johnny Bright B</v>
      </c>
      <c r="I769">
        <f>COUNTIF('Point Totals by Grade-Gender'!A:A,'Team Points Summary'!H769)</f>
        <v>1</v>
      </c>
      <c r="J769">
        <f t="shared" si="25"/>
      </c>
    </row>
    <row r="770" spans="1:10" ht="12.75">
      <c r="A770">
        <v>15</v>
      </c>
      <c r="B770" t="s">
        <v>311</v>
      </c>
      <c r="C770">
        <v>165</v>
      </c>
      <c r="D770">
        <v>43</v>
      </c>
      <c r="E770">
        <v>57</v>
      </c>
      <c r="F770">
        <v>65</v>
      </c>
      <c r="H770" t="str">
        <f t="shared" si="26"/>
        <v>Grade 3 Boys Brookside B</v>
      </c>
      <c r="I770">
        <f>COUNTIF('Point Totals by Grade-Gender'!A:A,'Team Points Summary'!H770)</f>
        <v>1</v>
      </c>
      <c r="J770">
        <f t="shared" si="25"/>
      </c>
    </row>
    <row r="771" spans="1:10" ht="12.75">
      <c r="A771">
        <v>16</v>
      </c>
      <c r="B771" t="s">
        <v>403</v>
      </c>
      <c r="C771">
        <v>180</v>
      </c>
      <c r="D771">
        <v>33</v>
      </c>
      <c r="E771">
        <v>55</v>
      </c>
      <c r="F771">
        <v>92</v>
      </c>
      <c r="H771" t="str">
        <f t="shared" si="26"/>
        <v>Grade 3 Boys Rutherford A</v>
      </c>
      <c r="I771">
        <f>COUNTIF('Point Totals by Grade-Gender'!A:A,'Team Points Summary'!H771)</f>
        <v>1</v>
      </c>
      <c r="J771">
        <f t="shared" si="25"/>
      </c>
    </row>
    <row r="772" spans="1:10" ht="12.75">
      <c r="A772">
        <v>17</v>
      </c>
      <c r="B772" t="s">
        <v>295</v>
      </c>
      <c r="C772">
        <v>183</v>
      </c>
      <c r="D772">
        <v>3</v>
      </c>
      <c r="E772">
        <v>51</v>
      </c>
      <c r="F772">
        <v>129</v>
      </c>
      <c r="H772" t="str">
        <f t="shared" si="26"/>
        <v>Grade 3 Boys Greenview A</v>
      </c>
      <c r="I772">
        <f>COUNTIF('Point Totals by Grade-Gender'!A:A,'Team Points Summary'!H772)</f>
        <v>1</v>
      </c>
      <c r="J772">
        <f t="shared" si="25"/>
      </c>
    </row>
    <row r="773" spans="1:10" ht="12.75">
      <c r="A773">
        <v>18</v>
      </c>
      <c r="B773" t="s">
        <v>303</v>
      </c>
      <c r="C773">
        <v>186</v>
      </c>
      <c r="D773">
        <v>45</v>
      </c>
      <c r="E773">
        <v>54</v>
      </c>
      <c r="F773">
        <v>87</v>
      </c>
      <c r="H773" t="str">
        <f t="shared" si="26"/>
        <v>Grade 3 Boys Windsor Park B</v>
      </c>
      <c r="I773">
        <f>COUNTIF('Point Totals by Grade-Gender'!A:A,'Team Points Summary'!H773)</f>
        <v>1</v>
      </c>
      <c r="J773">
        <f t="shared" si="25"/>
      </c>
    </row>
    <row r="774" spans="1:10" ht="12.75">
      <c r="A774">
        <v>19</v>
      </c>
      <c r="B774" t="s">
        <v>304</v>
      </c>
      <c r="C774">
        <v>201</v>
      </c>
      <c r="D774">
        <v>60</v>
      </c>
      <c r="E774">
        <v>67</v>
      </c>
      <c r="F774">
        <v>74</v>
      </c>
      <c r="H774" t="str">
        <f aca="true" t="shared" si="27" ref="H774:H814">CONCATENATE("Grade 3 Boys ",B774)</f>
        <v>Grade 3 Boys Holyrood A</v>
      </c>
      <c r="I774">
        <f>COUNTIF('Point Totals by Grade-Gender'!A:A,'Team Points Summary'!H774)</f>
        <v>1</v>
      </c>
      <c r="J774">
        <f t="shared" si="25"/>
      </c>
    </row>
    <row r="775" spans="1:10" ht="12.75">
      <c r="A775">
        <v>20</v>
      </c>
      <c r="B775" t="s">
        <v>318</v>
      </c>
      <c r="C775">
        <v>212</v>
      </c>
      <c r="D775">
        <v>11</v>
      </c>
      <c r="E775">
        <v>61</v>
      </c>
      <c r="F775">
        <v>140</v>
      </c>
      <c r="H775" t="str">
        <f t="shared" si="27"/>
        <v>Grade 3 Boys Strathcona Christian Ac A</v>
      </c>
      <c r="I775">
        <f>COUNTIF('Point Totals by Grade-Gender'!A:A,'Team Points Summary'!H775)</f>
        <v>1</v>
      </c>
      <c r="J775">
        <f t="shared" si="25"/>
      </c>
    </row>
    <row r="776" spans="1:10" ht="12.75">
      <c r="A776">
        <v>21</v>
      </c>
      <c r="B776" t="s">
        <v>298</v>
      </c>
      <c r="C776">
        <v>222</v>
      </c>
      <c r="D776">
        <v>53</v>
      </c>
      <c r="E776">
        <v>81</v>
      </c>
      <c r="F776">
        <v>88</v>
      </c>
      <c r="H776" t="str">
        <f t="shared" si="27"/>
        <v>Grade 3 Boys Rio Terrace A</v>
      </c>
      <c r="I776">
        <f>COUNTIF('Point Totals by Grade-Gender'!A:A,'Team Points Summary'!H776)</f>
        <v>1</v>
      </c>
      <c r="J776">
        <f t="shared" si="25"/>
      </c>
    </row>
    <row r="777" spans="1:10" ht="12.75">
      <c r="A777">
        <v>22</v>
      </c>
      <c r="B777" t="s">
        <v>405</v>
      </c>
      <c r="C777">
        <v>230</v>
      </c>
      <c r="D777">
        <v>7</v>
      </c>
      <c r="E777">
        <v>68</v>
      </c>
      <c r="F777">
        <v>155</v>
      </c>
      <c r="H777" t="str">
        <f t="shared" si="27"/>
        <v>Grade 3 Boys Westglen A</v>
      </c>
      <c r="I777">
        <f>COUNTIF('Point Totals by Grade-Gender'!A:A,'Team Points Summary'!H777)</f>
        <v>1</v>
      </c>
      <c r="J777">
        <f t="shared" si="25"/>
      </c>
    </row>
    <row r="778" spans="1:10" ht="12.75">
      <c r="A778">
        <v>23</v>
      </c>
      <c r="B778" t="s">
        <v>301</v>
      </c>
      <c r="C778">
        <v>235</v>
      </c>
      <c r="D778">
        <v>49</v>
      </c>
      <c r="E778">
        <v>80</v>
      </c>
      <c r="F778">
        <v>106</v>
      </c>
      <c r="H778" t="str">
        <f t="shared" si="27"/>
        <v>Grade 3 Boys Edmonton Christian West A</v>
      </c>
      <c r="I778">
        <f>COUNTIF('Point Totals by Grade-Gender'!A:A,'Team Points Summary'!H778)</f>
        <v>1</v>
      </c>
      <c r="J778">
        <f t="shared" si="25"/>
      </c>
    </row>
    <row r="779" spans="1:10" ht="12.75">
      <c r="A779">
        <v>24</v>
      </c>
      <c r="B779" t="s">
        <v>343</v>
      </c>
      <c r="C779">
        <v>251</v>
      </c>
      <c r="D779">
        <v>71</v>
      </c>
      <c r="E779">
        <v>84</v>
      </c>
      <c r="F779">
        <v>96</v>
      </c>
      <c r="H779" t="str">
        <f t="shared" si="27"/>
        <v>Grade 3 Boys Johnny Bright C</v>
      </c>
      <c r="I779">
        <f>COUNTIF('Point Totals by Grade-Gender'!A:A,'Team Points Summary'!H779)</f>
        <v>1</v>
      </c>
      <c r="J779">
        <f t="shared" si="25"/>
      </c>
    </row>
    <row r="780" spans="1:10" ht="12.75">
      <c r="A780">
        <v>25</v>
      </c>
      <c r="B780" t="s">
        <v>320</v>
      </c>
      <c r="C780">
        <v>254</v>
      </c>
      <c r="D780">
        <v>59</v>
      </c>
      <c r="E780">
        <v>69</v>
      </c>
      <c r="F780">
        <v>126</v>
      </c>
      <c r="H780" t="str">
        <f t="shared" si="27"/>
        <v>Grade 3 Boys Parkallen B</v>
      </c>
      <c r="I780">
        <f>COUNTIF('Point Totals by Grade-Gender'!A:A,'Team Points Summary'!H780)</f>
        <v>1</v>
      </c>
      <c r="J780">
        <f t="shared" si="25"/>
      </c>
    </row>
    <row r="781" spans="1:10" ht="12.75">
      <c r="A781">
        <v>26</v>
      </c>
      <c r="B781" t="s">
        <v>302</v>
      </c>
      <c r="C781">
        <v>260</v>
      </c>
      <c r="D781">
        <v>73</v>
      </c>
      <c r="E781">
        <v>85</v>
      </c>
      <c r="F781">
        <v>102</v>
      </c>
      <c r="H781" t="str">
        <f t="shared" si="27"/>
        <v>Grade 3 Boys Brander Gardens A</v>
      </c>
      <c r="I781">
        <f>COUNTIF('Point Totals by Grade-Gender'!A:A,'Team Points Summary'!H781)</f>
        <v>1</v>
      </c>
      <c r="J781">
        <f t="shared" si="25"/>
      </c>
    </row>
    <row r="782" spans="1:10" ht="12.75">
      <c r="A782">
        <v>27</v>
      </c>
      <c r="B782" t="s">
        <v>316</v>
      </c>
      <c r="C782">
        <v>271</v>
      </c>
      <c r="D782">
        <v>79</v>
      </c>
      <c r="E782">
        <v>82</v>
      </c>
      <c r="F782">
        <v>110</v>
      </c>
      <c r="H782" t="str">
        <f t="shared" si="27"/>
        <v>Grade 3 Boys Holyrood B</v>
      </c>
      <c r="I782">
        <f>COUNTIF('Point Totals by Grade-Gender'!A:A,'Team Points Summary'!H782)</f>
        <v>1</v>
      </c>
      <c r="J782">
        <f t="shared" si="25"/>
      </c>
    </row>
    <row r="783" spans="1:10" ht="12.75">
      <c r="A783">
        <v>28</v>
      </c>
      <c r="B783" t="s">
        <v>319</v>
      </c>
      <c r="C783">
        <v>275</v>
      </c>
      <c r="D783">
        <v>72</v>
      </c>
      <c r="E783">
        <v>94</v>
      </c>
      <c r="F783">
        <v>109</v>
      </c>
      <c r="H783" t="str">
        <f t="shared" si="27"/>
        <v>Grade 3 Boys Brookside C</v>
      </c>
      <c r="I783">
        <f>COUNTIF('Point Totals by Grade-Gender'!A:A,'Team Points Summary'!H783)</f>
        <v>1</v>
      </c>
      <c r="J783">
        <f t="shared" si="25"/>
      </c>
    </row>
    <row r="784" spans="1:10" ht="12.75">
      <c r="A784">
        <v>29</v>
      </c>
      <c r="B784" t="s">
        <v>388</v>
      </c>
      <c r="C784">
        <v>276</v>
      </c>
      <c r="D784">
        <v>29</v>
      </c>
      <c r="E784">
        <v>103</v>
      </c>
      <c r="F784">
        <v>144</v>
      </c>
      <c r="H784" t="str">
        <f t="shared" si="27"/>
        <v>Grade 3 Boys Winterburn A</v>
      </c>
      <c r="I784">
        <f>COUNTIF('Point Totals by Grade-Gender'!A:A,'Team Points Summary'!H784)</f>
        <v>1</v>
      </c>
      <c r="J784">
        <f t="shared" si="25"/>
      </c>
    </row>
    <row r="785" spans="1:10" ht="12.75">
      <c r="A785">
        <v>30</v>
      </c>
      <c r="B785" t="s">
        <v>313</v>
      </c>
      <c r="C785">
        <v>285</v>
      </c>
      <c r="D785">
        <v>89</v>
      </c>
      <c r="E785">
        <v>91</v>
      </c>
      <c r="F785">
        <v>105</v>
      </c>
      <c r="H785" t="str">
        <f t="shared" si="27"/>
        <v>Grade 3 Boys Rio Terrace B</v>
      </c>
      <c r="I785">
        <f>COUNTIF('Point Totals by Grade-Gender'!A:A,'Team Points Summary'!H785)</f>
        <v>1</v>
      </c>
      <c r="J785">
        <f t="shared" si="25"/>
      </c>
    </row>
    <row r="786" spans="1:10" ht="12.75">
      <c r="A786">
        <v>31</v>
      </c>
      <c r="B786" t="s">
        <v>418</v>
      </c>
      <c r="C786">
        <v>285</v>
      </c>
      <c r="D786">
        <v>56</v>
      </c>
      <c r="E786">
        <v>66</v>
      </c>
      <c r="F786">
        <v>163</v>
      </c>
      <c r="H786" t="str">
        <f t="shared" si="27"/>
        <v>Grade 3 Boys King Edward A</v>
      </c>
      <c r="I786">
        <f>COUNTIF('Point Totals by Grade-Gender'!A:A,'Team Points Summary'!H786)</f>
        <v>1</v>
      </c>
      <c r="J786">
        <f t="shared" si="25"/>
      </c>
    </row>
    <row r="787" spans="1:10" ht="12.75">
      <c r="A787">
        <v>32</v>
      </c>
      <c r="B787" t="s">
        <v>309</v>
      </c>
      <c r="C787">
        <v>327</v>
      </c>
      <c r="D787">
        <v>28</v>
      </c>
      <c r="E787">
        <v>95</v>
      </c>
      <c r="F787">
        <v>204</v>
      </c>
      <c r="H787" t="str">
        <f t="shared" si="27"/>
        <v>Grade 3 Boys Malmo A</v>
      </c>
      <c r="I787">
        <f>COUNTIF('Point Totals by Grade-Gender'!A:A,'Team Points Summary'!H787)</f>
        <v>1</v>
      </c>
      <c r="J787">
        <f t="shared" si="25"/>
      </c>
    </row>
    <row r="788" spans="1:10" ht="12.75">
      <c r="A788">
        <v>33</v>
      </c>
      <c r="B788" t="s">
        <v>315</v>
      </c>
      <c r="C788">
        <v>350</v>
      </c>
      <c r="D788">
        <v>64</v>
      </c>
      <c r="E788">
        <v>125</v>
      </c>
      <c r="F788">
        <v>161</v>
      </c>
      <c r="H788" t="str">
        <f t="shared" si="27"/>
        <v>Grade 3 Boys Uncas A</v>
      </c>
      <c r="I788">
        <f>COUNTIF('Point Totals by Grade-Gender'!A:A,'Team Points Summary'!H788)</f>
        <v>1</v>
      </c>
      <c r="J788">
        <f t="shared" si="25"/>
      </c>
    </row>
    <row r="789" spans="1:10" ht="12.75">
      <c r="A789">
        <v>34</v>
      </c>
      <c r="B789" t="s">
        <v>339</v>
      </c>
      <c r="C789">
        <v>361</v>
      </c>
      <c r="D789">
        <v>97</v>
      </c>
      <c r="E789">
        <v>100</v>
      </c>
      <c r="F789">
        <v>164</v>
      </c>
      <c r="H789" t="str">
        <f t="shared" si="27"/>
        <v>Grade 3 Boys George P. Nicholson C</v>
      </c>
      <c r="I789">
        <f>COUNTIF('Point Totals by Grade-Gender'!A:A,'Team Points Summary'!H789)</f>
        <v>1</v>
      </c>
      <c r="J789">
        <f t="shared" si="25"/>
      </c>
    </row>
    <row r="790" spans="1:10" ht="12.75">
      <c r="A790">
        <v>35</v>
      </c>
      <c r="B790" t="s">
        <v>329</v>
      </c>
      <c r="C790">
        <v>367</v>
      </c>
      <c r="D790">
        <v>90</v>
      </c>
      <c r="E790">
        <v>127</v>
      </c>
      <c r="F790">
        <v>150</v>
      </c>
      <c r="H790" t="str">
        <f t="shared" si="27"/>
        <v>Grade 3 Boys St. Clement A</v>
      </c>
      <c r="I790">
        <f>COUNTIF('Point Totals by Grade-Gender'!A:A,'Team Points Summary'!H790)</f>
        <v>1</v>
      </c>
      <c r="J790">
        <f t="shared" si="25"/>
      </c>
    </row>
    <row r="791" spans="1:10" ht="12.75">
      <c r="A791">
        <v>36</v>
      </c>
      <c r="B791" t="s">
        <v>323</v>
      </c>
      <c r="C791">
        <v>374</v>
      </c>
      <c r="D791">
        <v>119</v>
      </c>
      <c r="E791">
        <v>120</v>
      </c>
      <c r="F791">
        <v>135</v>
      </c>
      <c r="H791" t="str">
        <f t="shared" si="27"/>
        <v>Grade 3 Boys Meadowlark Christian A</v>
      </c>
      <c r="I791">
        <f>COUNTIF('Point Totals by Grade-Gender'!A:A,'Team Points Summary'!H791)</f>
        <v>1</v>
      </c>
      <c r="J791">
        <f t="shared" si="25"/>
      </c>
    </row>
    <row r="792" spans="1:10" ht="12.75">
      <c r="A792">
        <v>37</v>
      </c>
      <c r="B792" t="s">
        <v>417</v>
      </c>
      <c r="C792">
        <v>375</v>
      </c>
      <c r="D792">
        <v>114</v>
      </c>
      <c r="E792">
        <v>130</v>
      </c>
      <c r="F792">
        <v>131</v>
      </c>
      <c r="H792" t="str">
        <f t="shared" si="27"/>
        <v>Grade 3 Boys Aldergrove A</v>
      </c>
      <c r="I792">
        <f>COUNTIF('Point Totals by Grade-Gender'!A:A,'Team Points Summary'!H792)</f>
        <v>1</v>
      </c>
      <c r="J792">
        <f t="shared" si="25"/>
      </c>
    </row>
    <row r="793" spans="1:10" ht="12.75">
      <c r="A793">
        <v>38</v>
      </c>
      <c r="B793" t="s">
        <v>332</v>
      </c>
      <c r="C793">
        <v>380</v>
      </c>
      <c r="D793">
        <v>93</v>
      </c>
      <c r="E793">
        <v>107</v>
      </c>
      <c r="F793">
        <v>180</v>
      </c>
      <c r="H793" t="str">
        <f t="shared" si="27"/>
        <v>Grade 3 Boys Meyokumin A</v>
      </c>
      <c r="I793">
        <f>COUNTIF('Point Totals by Grade-Gender'!A:A,'Team Points Summary'!H793)</f>
        <v>1</v>
      </c>
      <c r="J793">
        <f t="shared" si="25"/>
      </c>
    </row>
    <row r="794" spans="1:10" ht="12.75">
      <c r="A794">
        <v>39</v>
      </c>
      <c r="B794" t="s">
        <v>583</v>
      </c>
      <c r="C794">
        <v>381</v>
      </c>
      <c r="D794">
        <v>86</v>
      </c>
      <c r="E794">
        <v>112</v>
      </c>
      <c r="F794">
        <v>183</v>
      </c>
      <c r="H794" t="str">
        <f t="shared" si="27"/>
        <v>Grade 3 Boys Greenfield A</v>
      </c>
      <c r="I794">
        <f>COUNTIF('Point Totals by Grade-Gender'!A:A,'Team Points Summary'!H794)</f>
        <v>1</v>
      </c>
      <c r="J794">
        <f t="shared" si="25"/>
      </c>
    </row>
    <row r="795" spans="1:10" ht="12.75">
      <c r="A795">
        <v>40</v>
      </c>
      <c r="B795" t="s">
        <v>331</v>
      </c>
      <c r="C795">
        <v>382</v>
      </c>
      <c r="D795">
        <v>122</v>
      </c>
      <c r="E795">
        <v>123</v>
      </c>
      <c r="F795">
        <v>137</v>
      </c>
      <c r="H795" t="str">
        <f t="shared" si="27"/>
        <v>Grade 3 Boys Crestwood A</v>
      </c>
      <c r="I795">
        <f>COUNTIF('Point Totals by Grade-Gender'!A:A,'Team Points Summary'!H795)</f>
        <v>1</v>
      </c>
      <c r="J795">
        <f t="shared" si="25"/>
      </c>
    </row>
    <row r="796" spans="1:10" ht="12.75">
      <c r="A796">
        <v>41</v>
      </c>
      <c r="B796" t="s">
        <v>326</v>
      </c>
      <c r="C796">
        <v>401</v>
      </c>
      <c r="D796">
        <v>111</v>
      </c>
      <c r="E796">
        <v>116</v>
      </c>
      <c r="F796">
        <v>174</v>
      </c>
      <c r="H796" t="str">
        <f t="shared" si="27"/>
        <v>Grade 3 Boys Lymburn A</v>
      </c>
      <c r="I796">
        <f>COUNTIF('Point Totals by Grade-Gender'!A:A,'Team Points Summary'!H796)</f>
        <v>1</v>
      </c>
      <c r="J796">
        <f t="shared" si="25"/>
      </c>
    </row>
    <row r="797" spans="1:10" ht="12.75">
      <c r="A797">
        <v>42</v>
      </c>
      <c r="B797" t="s">
        <v>328</v>
      </c>
      <c r="C797">
        <v>402</v>
      </c>
      <c r="D797">
        <v>121</v>
      </c>
      <c r="E797">
        <v>124</v>
      </c>
      <c r="F797">
        <v>157</v>
      </c>
      <c r="H797" t="str">
        <f t="shared" si="27"/>
        <v>Grade 3 Boys Holyrood C</v>
      </c>
      <c r="I797">
        <f>COUNTIF('Point Totals by Grade-Gender'!A:A,'Team Points Summary'!H797)</f>
        <v>1</v>
      </c>
      <c r="J797">
        <f t="shared" si="25"/>
      </c>
    </row>
    <row r="798" spans="1:10" ht="12.75">
      <c r="A798">
        <v>43</v>
      </c>
      <c r="B798" t="s">
        <v>317</v>
      </c>
      <c r="C798">
        <v>413</v>
      </c>
      <c r="D798">
        <v>128</v>
      </c>
      <c r="E798">
        <v>142</v>
      </c>
      <c r="F798">
        <v>143</v>
      </c>
      <c r="H798" t="str">
        <f t="shared" si="27"/>
        <v>Grade 3 Boys Rio Terrace C</v>
      </c>
      <c r="I798">
        <f>COUNTIF('Point Totals by Grade-Gender'!A:A,'Team Points Summary'!H798)</f>
        <v>1</v>
      </c>
      <c r="J798">
        <f t="shared" si="25"/>
      </c>
    </row>
    <row r="799" spans="1:10" ht="12.75">
      <c r="A799">
        <v>44</v>
      </c>
      <c r="B799" t="s">
        <v>360</v>
      </c>
      <c r="C799">
        <v>415</v>
      </c>
      <c r="D799">
        <v>34</v>
      </c>
      <c r="E799">
        <v>153</v>
      </c>
      <c r="F799">
        <v>228</v>
      </c>
      <c r="H799" t="str">
        <f t="shared" si="27"/>
        <v>Grade 3 Boys Centennial A</v>
      </c>
      <c r="I799">
        <f>COUNTIF('Point Totals by Grade-Gender'!A:A,'Team Points Summary'!H799)</f>
        <v>1</v>
      </c>
      <c r="J799">
        <f t="shared" si="25"/>
      </c>
    </row>
    <row r="800" spans="1:10" ht="12.75">
      <c r="A800">
        <v>45</v>
      </c>
      <c r="B800" t="s">
        <v>333</v>
      </c>
      <c r="C800">
        <v>416</v>
      </c>
      <c r="D800">
        <v>136</v>
      </c>
      <c r="E800">
        <v>139</v>
      </c>
      <c r="F800">
        <v>141</v>
      </c>
      <c r="H800" t="str">
        <f t="shared" si="27"/>
        <v>Grade 3 Boys Brookside D</v>
      </c>
      <c r="I800">
        <f>COUNTIF('Point Totals by Grade-Gender'!A:A,'Team Points Summary'!H800)</f>
        <v>1</v>
      </c>
      <c r="J800">
        <f t="shared" si="25"/>
      </c>
    </row>
    <row r="801" spans="1:10" ht="12.75">
      <c r="A801">
        <v>46</v>
      </c>
      <c r="B801" t="s">
        <v>602</v>
      </c>
      <c r="C801">
        <v>431</v>
      </c>
      <c r="D801">
        <v>99</v>
      </c>
      <c r="E801">
        <v>165</v>
      </c>
      <c r="F801">
        <v>167</v>
      </c>
      <c r="H801" t="str">
        <f t="shared" si="27"/>
        <v>Grade 3 Boys Gold Bar B</v>
      </c>
      <c r="I801">
        <f>COUNTIF('Point Totals by Grade-Gender'!A:A,'Team Points Summary'!H801)</f>
        <v>1</v>
      </c>
      <c r="J801">
        <f t="shared" si="25"/>
      </c>
    </row>
    <row r="802" spans="1:10" ht="12.75">
      <c r="A802">
        <v>47</v>
      </c>
      <c r="B802" t="s">
        <v>392</v>
      </c>
      <c r="C802">
        <v>452</v>
      </c>
      <c r="D802">
        <v>115</v>
      </c>
      <c r="E802">
        <v>147</v>
      </c>
      <c r="F802">
        <v>190</v>
      </c>
      <c r="H802" t="str">
        <f t="shared" si="27"/>
        <v>Grade 3 Boys Windsor Park C</v>
      </c>
      <c r="I802">
        <f>COUNTIF('Point Totals by Grade-Gender'!A:A,'Team Points Summary'!H802)</f>
        <v>1</v>
      </c>
      <c r="J802">
        <f t="shared" si="25"/>
      </c>
    </row>
    <row r="803" spans="1:10" ht="12.75">
      <c r="A803">
        <v>48</v>
      </c>
      <c r="B803" t="s">
        <v>411</v>
      </c>
      <c r="C803">
        <v>465</v>
      </c>
      <c r="D803">
        <v>108</v>
      </c>
      <c r="E803">
        <v>178</v>
      </c>
      <c r="F803">
        <v>179</v>
      </c>
      <c r="H803" t="str">
        <f t="shared" si="27"/>
        <v>Grade 3 Boys Lynnwood A</v>
      </c>
      <c r="I803">
        <f>COUNTIF('Point Totals by Grade-Gender'!A:A,'Team Points Summary'!H803)</f>
        <v>1</v>
      </c>
      <c r="J803">
        <f t="shared" si="25"/>
      </c>
    </row>
    <row r="804" spans="1:10" ht="12.75">
      <c r="A804">
        <v>49</v>
      </c>
      <c r="B804" t="s">
        <v>324</v>
      </c>
      <c r="C804">
        <v>465</v>
      </c>
      <c r="D804">
        <v>148</v>
      </c>
      <c r="E804">
        <v>158</v>
      </c>
      <c r="F804">
        <v>159</v>
      </c>
      <c r="H804" t="str">
        <f t="shared" si="27"/>
        <v>Grade 3 Boys Pine Street B</v>
      </c>
      <c r="I804">
        <f>COUNTIF('Point Totals by Grade-Gender'!A:A,'Team Points Summary'!H804)</f>
        <v>1</v>
      </c>
      <c r="J804">
        <f t="shared" si="25"/>
      </c>
    </row>
    <row r="805" spans="1:10" ht="12.75">
      <c r="A805">
        <v>50</v>
      </c>
      <c r="B805" t="s">
        <v>335</v>
      </c>
      <c r="C805">
        <v>498</v>
      </c>
      <c r="D805">
        <v>133</v>
      </c>
      <c r="E805">
        <v>166</v>
      </c>
      <c r="F805">
        <v>199</v>
      </c>
      <c r="H805" t="str">
        <f t="shared" si="27"/>
        <v>Grade 3 Boys McKernan B</v>
      </c>
      <c r="I805">
        <f>COUNTIF('Point Totals by Grade-Gender'!A:A,'Team Points Summary'!H805)</f>
        <v>1</v>
      </c>
      <c r="J805">
        <f t="shared" si="25"/>
      </c>
    </row>
    <row r="806" spans="1:10" ht="12.75">
      <c r="A806">
        <v>51</v>
      </c>
      <c r="B806" t="s">
        <v>330</v>
      </c>
      <c r="C806">
        <v>506</v>
      </c>
      <c r="D806">
        <v>118</v>
      </c>
      <c r="E806">
        <v>193</v>
      </c>
      <c r="F806">
        <v>195</v>
      </c>
      <c r="H806" t="str">
        <f t="shared" si="27"/>
        <v>Grade 3 Boys Michael A. Kostek C</v>
      </c>
      <c r="I806">
        <f>COUNTIF('Point Totals by Grade-Gender'!A:A,'Team Points Summary'!H806)</f>
        <v>1</v>
      </c>
      <c r="J806">
        <f t="shared" si="25"/>
      </c>
    </row>
    <row r="807" spans="1:10" ht="12.75">
      <c r="A807">
        <v>52</v>
      </c>
      <c r="B807" t="s">
        <v>603</v>
      </c>
      <c r="C807">
        <v>518</v>
      </c>
      <c r="D807">
        <v>145</v>
      </c>
      <c r="E807">
        <v>146</v>
      </c>
      <c r="F807">
        <v>227</v>
      </c>
      <c r="H807" t="str">
        <f t="shared" si="27"/>
        <v>Grade 3 Boys Brookside E</v>
      </c>
      <c r="I807">
        <f>COUNTIF('Point Totals by Grade-Gender'!A:A,'Team Points Summary'!H807)</f>
        <v>1</v>
      </c>
      <c r="J807">
        <f t="shared" si="25"/>
      </c>
    </row>
    <row r="808" spans="1:10" ht="12.75">
      <c r="A808">
        <v>53</v>
      </c>
      <c r="B808" t="s">
        <v>337</v>
      </c>
      <c r="C808">
        <v>529</v>
      </c>
      <c r="D808">
        <v>156</v>
      </c>
      <c r="E808">
        <v>186</v>
      </c>
      <c r="F808">
        <v>187</v>
      </c>
      <c r="H808" t="str">
        <f t="shared" si="27"/>
        <v>Grade 3 Boys Greenview B</v>
      </c>
      <c r="I808">
        <f>COUNTIF('Point Totals by Grade-Gender'!A:A,'Team Points Summary'!H808)</f>
        <v>1</v>
      </c>
      <c r="J808">
        <f t="shared" si="25"/>
      </c>
    </row>
    <row r="809" spans="1:10" ht="12.75">
      <c r="A809">
        <v>54</v>
      </c>
      <c r="B809" t="s">
        <v>354</v>
      </c>
      <c r="C809">
        <v>532</v>
      </c>
      <c r="D809">
        <v>175</v>
      </c>
      <c r="E809">
        <v>176</v>
      </c>
      <c r="F809">
        <v>181</v>
      </c>
      <c r="H809" t="str">
        <f t="shared" si="27"/>
        <v>Grade 3 Boys Lymburn B</v>
      </c>
      <c r="I809">
        <f>COUNTIF('Point Totals by Grade-Gender'!A:A,'Team Points Summary'!H809)</f>
        <v>1</v>
      </c>
      <c r="J809">
        <f t="shared" si="25"/>
      </c>
    </row>
    <row r="810" spans="1:10" ht="12.75">
      <c r="A810">
        <v>55</v>
      </c>
      <c r="B810" t="s">
        <v>416</v>
      </c>
      <c r="C810">
        <v>561</v>
      </c>
      <c r="D810">
        <v>177</v>
      </c>
      <c r="E810">
        <v>188</v>
      </c>
      <c r="F810">
        <v>196</v>
      </c>
      <c r="H810" t="str">
        <f t="shared" si="27"/>
        <v>Grade 3 Boys Meadowlark A</v>
      </c>
      <c r="I810">
        <f>COUNTIF('Point Totals by Grade-Gender'!A:A,'Team Points Summary'!H810)</f>
        <v>1</v>
      </c>
      <c r="J810">
        <f t="shared" si="25"/>
      </c>
    </row>
    <row r="811" spans="1:10" ht="12.75">
      <c r="A811">
        <v>56</v>
      </c>
      <c r="B811" t="s">
        <v>334</v>
      </c>
      <c r="C811">
        <v>565</v>
      </c>
      <c r="D811">
        <v>169</v>
      </c>
      <c r="E811">
        <v>173</v>
      </c>
      <c r="F811">
        <v>223</v>
      </c>
      <c r="H811" t="str">
        <f t="shared" si="27"/>
        <v>Grade 3 Boys Rio Terrace D</v>
      </c>
      <c r="I811">
        <f>COUNTIF('Point Totals by Grade-Gender'!A:A,'Team Points Summary'!H811)</f>
        <v>1</v>
      </c>
      <c r="J811">
        <f t="shared" si="25"/>
      </c>
    </row>
    <row r="812" spans="1:10" ht="12.75">
      <c r="A812">
        <v>57</v>
      </c>
      <c r="B812" t="s">
        <v>342</v>
      </c>
      <c r="C812">
        <v>600</v>
      </c>
      <c r="D812">
        <v>170</v>
      </c>
      <c r="E812">
        <v>213</v>
      </c>
      <c r="F812">
        <v>217</v>
      </c>
      <c r="H812" t="str">
        <f t="shared" si="27"/>
        <v>Grade 3 Boys Pine Street C</v>
      </c>
      <c r="I812">
        <f>COUNTIF('Point Totals by Grade-Gender'!A:A,'Team Points Summary'!H812)</f>
        <v>1</v>
      </c>
      <c r="J812">
        <f t="shared" si="25"/>
      </c>
    </row>
    <row r="813" spans="1:10" ht="12.75">
      <c r="A813">
        <v>58</v>
      </c>
      <c r="B813" t="s">
        <v>341</v>
      </c>
      <c r="C813">
        <v>605</v>
      </c>
      <c r="D813">
        <v>197</v>
      </c>
      <c r="E813">
        <v>200</v>
      </c>
      <c r="F813">
        <v>208</v>
      </c>
      <c r="H813" t="str">
        <f t="shared" si="27"/>
        <v>Grade 3 Boys Michael A. Kostek D</v>
      </c>
      <c r="I813">
        <f>COUNTIF('Point Totals by Grade-Gender'!A:A,'Team Points Summary'!H813)</f>
        <v>1</v>
      </c>
      <c r="J813">
        <f t="shared" si="25"/>
      </c>
    </row>
    <row r="814" spans="1:10" ht="12.75">
      <c r="A814">
        <v>59</v>
      </c>
      <c r="B814" t="s">
        <v>353</v>
      </c>
      <c r="C814">
        <v>651</v>
      </c>
      <c r="D814">
        <v>212</v>
      </c>
      <c r="E814">
        <v>219</v>
      </c>
      <c r="F814">
        <v>220</v>
      </c>
      <c r="H814" t="str">
        <f t="shared" si="27"/>
        <v>Grade 3 Boys McKernan C</v>
      </c>
      <c r="I814">
        <f>COUNTIF('Point Totals by Grade-Gender'!A:A,'Team Points Summary'!H814)</f>
        <v>1</v>
      </c>
      <c r="J814">
        <f t="shared" si="25"/>
      </c>
    </row>
    <row r="815" spans="3:10" ht="12.75">
      <c r="C815">
        <f>SUM(C756:C814)</f>
        <v>18178</v>
      </c>
      <c r="H815" s="1" t="s">
        <v>121</v>
      </c>
      <c r="I815">
        <f>COUNTIF('Point Totals by Grade-Gender'!A:A,'Team Points Summary'!H815)</f>
        <v>1</v>
      </c>
      <c r="J815">
        <f t="shared" si="25"/>
      </c>
    </row>
    <row r="817" ht="12.75">
      <c r="A817" s="1" t="s">
        <v>285</v>
      </c>
    </row>
    <row r="818" spans="1:10" ht="12.75">
      <c r="A818">
        <v>1</v>
      </c>
      <c r="B818" t="s">
        <v>314</v>
      </c>
      <c r="C818">
        <v>36</v>
      </c>
      <c r="D818">
        <v>7</v>
      </c>
      <c r="E818">
        <v>11</v>
      </c>
      <c r="F818">
        <v>18</v>
      </c>
      <c r="H818" t="str">
        <f>CONCATENATE("Grade 4 Girls ",B818)</f>
        <v>Grade 4 Girls Michael Strembitsky A</v>
      </c>
      <c r="I818">
        <f>COUNTIF('Point Totals by Grade-Gender'!A:A,'Team Points Summary'!H818)</f>
        <v>1</v>
      </c>
      <c r="J818">
        <f t="shared" si="25"/>
      </c>
    </row>
    <row r="819" spans="1:10" ht="12.75">
      <c r="A819">
        <v>2</v>
      </c>
      <c r="B819" t="s">
        <v>318</v>
      </c>
      <c r="C819">
        <v>78</v>
      </c>
      <c r="D819">
        <v>24</v>
      </c>
      <c r="E819">
        <v>26</v>
      </c>
      <c r="F819">
        <v>28</v>
      </c>
      <c r="H819" t="str">
        <f>CONCATENATE("Grade 4 Girls ",B819)</f>
        <v>Grade 4 Girls Strathcona Christian Ac A</v>
      </c>
      <c r="I819">
        <f>COUNTIF('Point Totals by Grade-Gender'!A:A,'Team Points Summary'!H819)</f>
        <v>1</v>
      </c>
      <c r="J819">
        <f t="shared" si="25"/>
      </c>
    </row>
    <row r="820" spans="1:10" ht="12.75">
      <c r="A820">
        <v>3</v>
      </c>
      <c r="B820" t="s">
        <v>291</v>
      </c>
      <c r="C820">
        <v>87</v>
      </c>
      <c r="D820">
        <v>12</v>
      </c>
      <c r="E820">
        <v>35</v>
      </c>
      <c r="F820">
        <v>40</v>
      </c>
      <c r="H820" t="str">
        <f aca="true" t="shared" si="28" ref="H820:H854">CONCATENATE("Grade 4 Girls ",B820)</f>
        <v>Grade 4 Girls Michael A. Kostek A</v>
      </c>
      <c r="I820">
        <f>COUNTIF('Point Totals by Grade-Gender'!A:A,'Team Points Summary'!H820)</f>
        <v>1</v>
      </c>
      <c r="J820">
        <f t="shared" si="25"/>
      </c>
    </row>
    <row r="821" spans="1:10" ht="12.75">
      <c r="A821">
        <v>4</v>
      </c>
      <c r="B821" t="s">
        <v>312</v>
      </c>
      <c r="C821">
        <v>89</v>
      </c>
      <c r="D821">
        <v>13</v>
      </c>
      <c r="E821">
        <v>16</v>
      </c>
      <c r="F821">
        <v>60</v>
      </c>
      <c r="H821" t="str">
        <f t="shared" si="28"/>
        <v>Grade 4 Girls Suzuki Charter A</v>
      </c>
      <c r="I821">
        <f>COUNTIF('Point Totals by Grade-Gender'!A:A,'Team Points Summary'!H821)</f>
        <v>1</v>
      </c>
      <c r="J821">
        <f t="shared" si="25"/>
      </c>
    </row>
    <row r="822" spans="1:10" ht="12.75">
      <c r="A822">
        <v>5</v>
      </c>
      <c r="B822" t="s">
        <v>295</v>
      </c>
      <c r="C822">
        <v>103</v>
      </c>
      <c r="D822">
        <v>14</v>
      </c>
      <c r="E822">
        <v>25</v>
      </c>
      <c r="F822">
        <v>64</v>
      </c>
      <c r="H822" t="str">
        <f t="shared" si="28"/>
        <v>Grade 4 Girls Greenview A</v>
      </c>
      <c r="I822">
        <f>COUNTIF('Point Totals by Grade-Gender'!A:A,'Team Points Summary'!H822)</f>
        <v>1</v>
      </c>
      <c r="J822">
        <f t="shared" si="25"/>
      </c>
    </row>
    <row r="823" spans="1:10" ht="12.75">
      <c r="A823">
        <v>6</v>
      </c>
      <c r="B823" t="s">
        <v>301</v>
      </c>
      <c r="C823">
        <v>104</v>
      </c>
      <c r="D823">
        <v>30</v>
      </c>
      <c r="E823">
        <v>36</v>
      </c>
      <c r="F823">
        <v>38</v>
      </c>
      <c r="H823" t="str">
        <f t="shared" si="28"/>
        <v>Grade 4 Girls Edmonton Christian West A</v>
      </c>
      <c r="I823">
        <f>COUNTIF('Point Totals by Grade-Gender'!A:A,'Team Points Summary'!H823)</f>
        <v>1</v>
      </c>
      <c r="J823">
        <f t="shared" si="25"/>
      </c>
    </row>
    <row r="824" spans="1:10" ht="12.75">
      <c r="A824">
        <v>7</v>
      </c>
      <c r="B824" t="s">
        <v>300</v>
      </c>
      <c r="C824">
        <v>113</v>
      </c>
      <c r="D824">
        <v>19</v>
      </c>
      <c r="E824">
        <v>46</v>
      </c>
      <c r="F824">
        <v>48</v>
      </c>
      <c r="H824" t="str">
        <f t="shared" si="28"/>
        <v>Grade 4 Girls Parkallen A</v>
      </c>
      <c r="I824">
        <f>COUNTIF('Point Totals by Grade-Gender'!A:A,'Team Points Summary'!H824)</f>
        <v>1</v>
      </c>
      <c r="J824">
        <f t="shared" si="25"/>
      </c>
    </row>
    <row r="825" spans="1:10" ht="12.75">
      <c r="A825">
        <v>8</v>
      </c>
      <c r="B825" t="s">
        <v>364</v>
      </c>
      <c r="C825">
        <v>117</v>
      </c>
      <c r="D825">
        <v>34</v>
      </c>
      <c r="E825">
        <v>41</v>
      </c>
      <c r="F825">
        <v>42</v>
      </c>
      <c r="H825" t="str">
        <f t="shared" si="28"/>
        <v>Grade 4 Girls Strathcona Christian Ac B</v>
      </c>
      <c r="I825">
        <f>COUNTIF('Point Totals by Grade-Gender'!A:A,'Team Points Summary'!H825)</f>
        <v>1</v>
      </c>
      <c r="J825">
        <f t="shared" si="25"/>
      </c>
    </row>
    <row r="826" spans="1:10" ht="12.75">
      <c r="A826">
        <v>9</v>
      </c>
      <c r="B826" t="s">
        <v>385</v>
      </c>
      <c r="C826">
        <v>151</v>
      </c>
      <c r="D826">
        <v>22</v>
      </c>
      <c r="E826">
        <v>29</v>
      </c>
      <c r="F826">
        <v>100</v>
      </c>
      <c r="H826" t="str">
        <f t="shared" si="28"/>
        <v>Grade 4 Girls Westbrook A</v>
      </c>
      <c r="I826">
        <f>COUNTIF('Point Totals by Grade-Gender'!A:A,'Team Points Summary'!H826)</f>
        <v>1</v>
      </c>
      <c r="J826">
        <f t="shared" si="25"/>
      </c>
    </row>
    <row r="827" spans="1:10" ht="12.75">
      <c r="A827">
        <v>10</v>
      </c>
      <c r="B827" t="s">
        <v>604</v>
      </c>
      <c r="C827">
        <v>156</v>
      </c>
      <c r="D827">
        <v>20</v>
      </c>
      <c r="E827">
        <v>55</v>
      </c>
      <c r="F827">
        <v>81</v>
      </c>
      <c r="H827" t="str">
        <f t="shared" si="28"/>
        <v>Grade 4 Girls Clara Tyner A</v>
      </c>
      <c r="I827">
        <f>COUNTIF('Point Totals by Grade-Gender'!A:A,'Team Points Summary'!H827)</f>
        <v>1</v>
      </c>
      <c r="J827">
        <f t="shared" si="25"/>
      </c>
    </row>
    <row r="828" spans="1:10" ht="12.75">
      <c r="A828">
        <v>11</v>
      </c>
      <c r="B828" t="s">
        <v>298</v>
      </c>
      <c r="C828">
        <v>157</v>
      </c>
      <c r="D828">
        <v>4</v>
      </c>
      <c r="E828">
        <v>59</v>
      </c>
      <c r="F828">
        <v>94</v>
      </c>
      <c r="H828" t="str">
        <f t="shared" si="28"/>
        <v>Grade 4 Girls Rio Terrace A</v>
      </c>
      <c r="I828">
        <f>COUNTIF('Point Totals by Grade-Gender'!A:A,'Team Points Summary'!H828)</f>
        <v>1</v>
      </c>
      <c r="J828">
        <f t="shared" si="25"/>
      </c>
    </row>
    <row r="829" spans="1:10" ht="12.75">
      <c r="A829">
        <v>12</v>
      </c>
      <c r="B829" t="s">
        <v>359</v>
      </c>
      <c r="C829">
        <v>161</v>
      </c>
      <c r="D829">
        <v>17</v>
      </c>
      <c r="E829">
        <v>69</v>
      </c>
      <c r="F829">
        <v>75</v>
      </c>
      <c r="H829" t="str">
        <f t="shared" si="28"/>
        <v>Grade 4 Girls George H. Luck A</v>
      </c>
      <c r="I829">
        <f>COUNTIF('Point Totals by Grade-Gender'!A:A,'Team Points Summary'!H829)</f>
        <v>1</v>
      </c>
      <c r="J829">
        <f t="shared" si="25"/>
      </c>
    </row>
    <row r="830" spans="1:10" ht="12.75">
      <c r="A830">
        <v>13</v>
      </c>
      <c r="B830" t="s">
        <v>389</v>
      </c>
      <c r="C830">
        <v>166</v>
      </c>
      <c r="D830">
        <v>49</v>
      </c>
      <c r="E830">
        <v>54</v>
      </c>
      <c r="F830">
        <v>63</v>
      </c>
      <c r="H830" t="str">
        <f t="shared" si="28"/>
        <v>Grade 4 Girls Strathcona Christian Ac C</v>
      </c>
      <c r="I830">
        <f>COUNTIF('Point Totals by Grade-Gender'!A:A,'Team Points Summary'!H830)</f>
        <v>1</v>
      </c>
      <c r="J830">
        <f t="shared" si="25"/>
      </c>
    </row>
    <row r="831" spans="1:10" ht="12.75">
      <c r="A831">
        <v>14</v>
      </c>
      <c r="B831" t="s">
        <v>361</v>
      </c>
      <c r="C831">
        <v>171</v>
      </c>
      <c r="D831">
        <v>33</v>
      </c>
      <c r="E831">
        <v>66</v>
      </c>
      <c r="F831">
        <v>72</v>
      </c>
      <c r="H831" t="str">
        <f t="shared" si="28"/>
        <v>Grade 4 Girls Win Ferguson A</v>
      </c>
      <c r="I831">
        <f>COUNTIF('Point Totals by Grade-Gender'!A:A,'Team Points Summary'!H831)</f>
        <v>1</v>
      </c>
      <c r="J831">
        <f t="shared" si="25"/>
      </c>
    </row>
    <row r="832" spans="1:10" ht="12.75">
      <c r="A832">
        <v>15</v>
      </c>
      <c r="B832" t="s">
        <v>398</v>
      </c>
      <c r="C832">
        <v>181</v>
      </c>
      <c r="D832">
        <v>50</v>
      </c>
      <c r="E832">
        <v>57</v>
      </c>
      <c r="F832">
        <v>74</v>
      </c>
      <c r="H832" t="str">
        <f t="shared" si="28"/>
        <v>Grade 4 Girls Edmonton Christian West B</v>
      </c>
      <c r="I832">
        <f>COUNTIF('Point Totals by Grade-Gender'!A:A,'Team Points Summary'!H832)</f>
        <v>1</v>
      </c>
      <c r="J832">
        <f t="shared" si="25"/>
      </c>
    </row>
    <row r="833" spans="1:10" ht="12.75">
      <c r="A833">
        <v>16</v>
      </c>
      <c r="B833" t="s">
        <v>294</v>
      </c>
      <c r="C833">
        <v>193</v>
      </c>
      <c r="D833">
        <v>2</v>
      </c>
      <c r="E833">
        <v>89</v>
      </c>
      <c r="F833">
        <v>102</v>
      </c>
      <c r="H833" t="str">
        <f t="shared" si="28"/>
        <v>Grade 4 Girls Windsor Park A</v>
      </c>
      <c r="I833">
        <f>COUNTIF('Point Totals by Grade-Gender'!A:A,'Team Points Summary'!H833)</f>
        <v>1</v>
      </c>
      <c r="J833">
        <f t="shared" si="25"/>
      </c>
    </row>
    <row r="834" spans="1:10" ht="12.75">
      <c r="A834">
        <v>17</v>
      </c>
      <c r="B834" t="s">
        <v>605</v>
      </c>
      <c r="C834">
        <v>209</v>
      </c>
      <c r="D834">
        <v>53</v>
      </c>
      <c r="E834">
        <v>68</v>
      </c>
      <c r="F834">
        <v>88</v>
      </c>
      <c r="H834" t="str">
        <f t="shared" si="28"/>
        <v>Grade 4 Girls Victoria A</v>
      </c>
      <c r="I834">
        <f>COUNTIF('Point Totals by Grade-Gender'!A:A,'Team Points Summary'!H834)</f>
        <v>1</v>
      </c>
      <c r="J834">
        <f t="shared" si="25"/>
      </c>
    </row>
    <row r="835" spans="1:10" ht="12.75">
      <c r="A835">
        <v>18</v>
      </c>
      <c r="B835" t="s">
        <v>325</v>
      </c>
      <c r="C835">
        <v>234</v>
      </c>
      <c r="D835">
        <v>6</v>
      </c>
      <c r="E835">
        <v>111</v>
      </c>
      <c r="F835">
        <v>117</v>
      </c>
      <c r="H835" t="str">
        <f t="shared" si="28"/>
        <v>Grade 4 Girls Earl Buxton A</v>
      </c>
      <c r="I835">
        <f>COUNTIF('Point Totals by Grade-Gender'!A:A,'Team Points Summary'!H835)</f>
        <v>1</v>
      </c>
      <c r="J835">
        <f t="shared" si="25"/>
      </c>
    </row>
    <row r="836" spans="1:10" ht="12.75">
      <c r="A836">
        <v>19</v>
      </c>
      <c r="B836" t="s">
        <v>293</v>
      </c>
      <c r="C836">
        <v>239</v>
      </c>
      <c r="D836">
        <v>76</v>
      </c>
      <c r="E836">
        <v>78</v>
      </c>
      <c r="F836">
        <v>85</v>
      </c>
      <c r="H836" t="str">
        <f t="shared" si="28"/>
        <v>Grade 4 Girls Pine Street A</v>
      </c>
      <c r="I836">
        <f>COUNTIF('Point Totals by Grade-Gender'!A:A,'Team Points Summary'!H836)</f>
        <v>1</v>
      </c>
      <c r="J836">
        <f t="shared" si="25"/>
      </c>
    </row>
    <row r="837" spans="1:10" ht="12.75">
      <c r="A837">
        <v>20</v>
      </c>
      <c r="B837" t="s">
        <v>357</v>
      </c>
      <c r="C837">
        <v>240</v>
      </c>
      <c r="D837">
        <v>37</v>
      </c>
      <c r="E837">
        <v>99</v>
      </c>
      <c r="F837">
        <v>104</v>
      </c>
      <c r="H837" t="str">
        <f t="shared" si="28"/>
        <v>Grade 4 Girls Wes Hosford A</v>
      </c>
      <c r="I837">
        <f>COUNTIF('Point Totals by Grade-Gender'!A:A,'Team Points Summary'!H837)</f>
        <v>1</v>
      </c>
      <c r="J837">
        <f t="shared" si="25"/>
      </c>
    </row>
    <row r="838" spans="1:10" ht="12.75">
      <c r="A838">
        <v>21</v>
      </c>
      <c r="B838" t="s">
        <v>356</v>
      </c>
      <c r="C838">
        <v>244</v>
      </c>
      <c r="D838">
        <v>56</v>
      </c>
      <c r="E838">
        <v>61</v>
      </c>
      <c r="F838">
        <v>127</v>
      </c>
      <c r="H838" t="str">
        <f t="shared" si="28"/>
        <v>Grade 4 Girls Patricia Heights A</v>
      </c>
      <c r="I838">
        <f>COUNTIF('Point Totals by Grade-Gender'!A:A,'Team Points Summary'!H838)</f>
        <v>1</v>
      </c>
      <c r="J838">
        <f t="shared" si="25"/>
      </c>
    </row>
    <row r="839" spans="1:10" ht="12.75">
      <c r="A839">
        <v>22</v>
      </c>
      <c r="B839" t="s">
        <v>391</v>
      </c>
      <c r="C839">
        <v>258</v>
      </c>
      <c r="D839">
        <v>70</v>
      </c>
      <c r="E839">
        <v>73</v>
      </c>
      <c r="F839">
        <v>115</v>
      </c>
      <c r="H839" t="str">
        <f t="shared" si="28"/>
        <v>Grade 4 Girls Strathcona Christian Ac D</v>
      </c>
      <c r="I839">
        <f>COUNTIF('Point Totals by Grade-Gender'!A:A,'Team Points Summary'!H839)</f>
        <v>1</v>
      </c>
      <c r="J839">
        <f t="shared" si="25"/>
      </c>
    </row>
    <row r="840" spans="1:10" ht="12.75">
      <c r="A840">
        <v>23</v>
      </c>
      <c r="B840" t="s">
        <v>299</v>
      </c>
      <c r="C840">
        <v>286</v>
      </c>
      <c r="D840">
        <v>58</v>
      </c>
      <c r="E840">
        <v>112</v>
      </c>
      <c r="F840">
        <v>116</v>
      </c>
      <c r="H840" t="str">
        <f t="shared" si="28"/>
        <v>Grade 4 Girls McKernan A</v>
      </c>
      <c r="I840">
        <f>COUNTIF('Point Totals by Grade-Gender'!A:A,'Team Points Summary'!H840)</f>
        <v>1</v>
      </c>
      <c r="J840">
        <f t="shared" si="25"/>
      </c>
    </row>
    <row r="841" spans="1:10" ht="12.75">
      <c r="A841">
        <v>24</v>
      </c>
      <c r="B841" t="s">
        <v>606</v>
      </c>
      <c r="C841">
        <v>304</v>
      </c>
      <c r="D841">
        <v>77</v>
      </c>
      <c r="E841">
        <v>93</v>
      </c>
      <c r="F841">
        <v>134</v>
      </c>
      <c r="H841" t="str">
        <f t="shared" si="28"/>
        <v>Grade 4 Girls Edmonton Christian West C</v>
      </c>
      <c r="I841">
        <f>COUNTIF('Point Totals by Grade-Gender'!A:A,'Team Points Summary'!H841)</f>
        <v>1</v>
      </c>
      <c r="J841">
        <f t="shared" si="25"/>
      </c>
    </row>
    <row r="842" spans="1:10" ht="12.75">
      <c r="A842">
        <v>25</v>
      </c>
      <c r="B842" t="s">
        <v>607</v>
      </c>
      <c r="C842">
        <v>314</v>
      </c>
      <c r="D842">
        <v>91</v>
      </c>
      <c r="E842">
        <v>109</v>
      </c>
      <c r="F842">
        <v>114</v>
      </c>
      <c r="H842" t="str">
        <f t="shared" si="28"/>
        <v>Grade 4 Girls Velma Baker A</v>
      </c>
      <c r="I842">
        <f>COUNTIF('Point Totals by Grade-Gender'!A:A,'Team Points Summary'!H842)</f>
        <v>1</v>
      </c>
      <c r="J842">
        <f t="shared" si="25"/>
      </c>
    </row>
    <row r="843" spans="1:10" ht="12.75">
      <c r="A843">
        <v>26</v>
      </c>
      <c r="B843" t="s">
        <v>386</v>
      </c>
      <c r="C843">
        <v>314</v>
      </c>
      <c r="D843">
        <v>101</v>
      </c>
      <c r="E843">
        <v>106</v>
      </c>
      <c r="F843">
        <v>107</v>
      </c>
      <c r="H843" t="str">
        <f t="shared" si="28"/>
        <v>Grade 4 Girls Westbrook B</v>
      </c>
      <c r="I843">
        <f>COUNTIF('Point Totals by Grade-Gender'!A:A,'Team Points Summary'!H843)</f>
        <v>1</v>
      </c>
      <c r="J843">
        <f t="shared" si="25"/>
      </c>
    </row>
    <row r="844" spans="1:10" ht="12.75">
      <c r="A844">
        <v>27</v>
      </c>
      <c r="B844" t="s">
        <v>296</v>
      </c>
      <c r="C844">
        <v>321</v>
      </c>
      <c r="D844">
        <v>5</v>
      </c>
      <c r="E844">
        <v>137</v>
      </c>
      <c r="F844">
        <v>179</v>
      </c>
      <c r="H844" t="str">
        <f t="shared" si="28"/>
        <v>Grade 4 Girls Brookside A</v>
      </c>
      <c r="I844">
        <f>COUNTIF('Point Totals by Grade-Gender'!A:A,'Team Points Summary'!H844)</f>
        <v>1</v>
      </c>
      <c r="J844">
        <f t="shared" si="25"/>
      </c>
    </row>
    <row r="845" spans="1:10" ht="12.75">
      <c r="A845">
        <v>28</v>
      </c>
      <c r="B845" t="s">
        <v>362</v>
      </c>
      <c r="C845">
        <v>330</v>
      </c>
      <c r="D845">
        <v>97</v>
      </c>
      <c r="E845">
        <v>98</v>
      </c>
      <c r="F845">
        <v>135</v>
      </c>
      <c r="H845" t="str">
        <f t="shared" si="28"/>
        <v>Grade 4 Girls Edmonton Khalsa A</v>
      </c>
      <c r="I845">
        <f>COUNTIF('Point Totals by Grade-Gender'!A:A,'Team Points Summary'!H845)</f>
        <v>1</v>
      </c>
      <c r="J845">
        <f t="shared" si="25"/>
      </c>
    </row>
    <row r="846" spans="1:10" ht="12.75">
      <c r="A846">
        <v>29</v>
      </c>
      <c r="B846" t="s">
        <v>292</v>
      </c>
      <c r="C846">
        <v>351</v>
      </c>
      <c r="D846">
        <v>67</v>
      </c>
      <c r="E846">
        <v>122</v>
      </c>
      <c r="F846">
        <v>162</v>
      </c>
      <c r="H846" t="str">
        <f t="shared" si="28"/>
        <v>Grade 4 Girls George P. Nicholson A</v>
      </c>
      <c r="I846">
        <f>COUNTIF('Point Totals by Grade-Gender'!A:A,'Team Points Summary'!H846)</f>
        <v>1</v>
      </c>
      <c r="J846">
        <f t="shared" si="25"/>
      </c>
    </row>
    <row r="847" spans="1:10" ht="12.75">
      <c r="A847">
        <v>30</v>
      </c>
      <c r="B847" t="s">
        <v>608</v>
      </c>
      <c r="C847">
        <v>367</v>
      </c>
      <c r="D847">
        <v>96</v>
      </c>
      <c r="E847">
        <v>103</v>
      </c>
      <c r="F847">
        <v>168</v>
      </c>
      <c r="H847" t="str">
        <f t="shared" si="28"/>
        <v>Grade 4 Girls Major General Griesbach A</v>
      </c>
      <c r="I847">
        <f>COUNTIF('Point Totals by Grade-Gender'!A:A,'Team Points Summary'!H847)</f>
        <v>1</v>
      </c>
      <c r="J847">
        <f t="shared" si="25"/>
      </c>
    </row>
    <row r="848" spans="1:10" ht="12.75">
      <c r="A848">
        <v>31</v>
      </c>
      <c r="B848" t="s">
        <v>307</v>
      </c>
      <c r="C848">
        <v>375</v>
      </c>
      <c r="D848">
        <v>92</v>
      </c>
      <c r="E848">
        <v>141</v>
      </c>
      <c r="F848">
        <v>142</v>
      </c>
      <c r="H848" t="str">
        <f t="shared" si="28"/>
        <v>Grade 4 Girls Michael A. Kostek B</v>
      </c>
      <c r="I848">
        <f>COUNTIF('Point Totals by Grade-Gender'!A:A,'Team Points Summary'!H848)</f>
        <v>1</v>
      </c>
      <c r="J848">
        <f t="shared" si="25"/>
      </c>
    </row>
    <row r="849" spans="1:10" ht="12.75">
      <c r="A849">
        <v>32</v>
      </c>
      <c r="B849" t="s">
        <v>324</v>
      </c>
      <c r="C849">
        <v>381</v>
      </c>
      <c r="D849">
        <v>86</v>
      </c>
      <c r="E849">
        <v>147</v>
      </c>
      <c r="F849">
        <v>148</v>
      </c>
      <c r="H849" t="str">
        <f t="shared" si="28"/>
        <v>Grade 4 Girls Pine Street B</v>
      </c>
      <c r="I849">
        <f>COUNTIF('Point Totals by Grade-Gender'!A:A,'Team Points Summary'!H849)</f>
        <v>1</v>
      </c>
      <c r="J849">
        <f t="shared" si="25"/>
      </c>
    </row>
    <row r="850" spans="1:10" ht="12.75">
      <c r="A850">
        <v>33</v>
      </c>
      <c r="B850" t="s">
        <v>326</v>
      </c>
      <c r="C850">
        <v>401</v>
      </c>
      <c r="D850">
        <v>130</v>
      </c>
      <c r="E850">
        <v>131</v>
      </c>
      <c r="F850">
        <v>140</v>
      </c>
      <c r="H850" t="str">
        <f t="shared" si="28"/>
        <v>Grade 4 Girls Lymburn A</v>
      </c>
      <c r="I850">
        <f>COUNTIF('Point Totals by Grade-Gender'!A:A,'Team Points Summary'!H850)</f>
        <v>1</v>
      </c>
      <c r="J850">
        <f t="shared" si="25"/>
      </c>
    </row>
    <row r="851" spans="1:10" ht="12.75">
      <c r="A851">
        <v>34</v>
      </c>
      <c r="B851" t="s">
        <v>335</v>
      </c>
      <c r="C851">
        <v>406</v>
      </c>
      <c r="D851">
        <v>124</v>
      </c>
      <c r="E851">
        <v>126</v>
      </c>
      <c r="F851">
        <v>156</v>
      </c>
      <c r="H851" t="str">
        <f t="shared" si="28"/>
        <v>Grade 4 Girls McKernan B</v>
      </c>
      <c r="I851">
        <f>COUNTIF('Point Totals by Grade-Gender'!A:A,'Team Points Summary'!H851)</f>
        <v>1</v>
      </c>
      <c r="J851">
        <f t="shared" si="25"/>
      </c>
    </row>
    <row r="852" spans="1:10" ht="12.75">
      <c r="A852">
        <v>35</v>
      </c>
      <c r="B852" t="s">
        <v>308</v>
      </c>
      <c r="C852">
        <v>407</v>
      </c>
      <c r="D852">
        <v>62</v>
      </c>
      <c r="E852">
        <v>171</v>
      </c>
      <c r="F852">
        <v>174</v>
      </c>
      <c r="H852" t="str">
        <f t="shared" si="28"/>
        <v>Grade 4 Girls Crawford Plains A</v>
      </c>
      <c r="I852">
        <f>COUNTIF('Point Totals by Grade-Gender'!A:A,'Team Points Summary'!H852)</f>
        <v>1</v>
      </c>
      <c r="J852">
        <f t="shared" si="25"/>
      </c>
    </row>
    <row r="853" spans="1:10" ht="12.75">
      <c r="A853">
        <v>36</v>
      </c>
      <c r="B853" t="s">
        <v>609</v>
      </c>
      <c r="C853">
        <v>408</v>
      </c>
      <c r="D853">
        <v>118</v>
      </c>
      <c r="E853">
        <v>132</v>
      </c>
      <c r="F853">
        <v>158</v>
      </c>
      <c r="H853" t="str">
        <f t="shared" si="28"/>
        <v>Grade 4 Girls Victoria B</v>
      </c>
      <c r="I853">
        <f>COUNTIF('Point Totals by Grade-Gender'!A:A,'Team Points Summary'!H853)</f>
        <v>1</v>
      </c>
      <c r="J853">
        <f t="shared" si="25"/>
      </c>
    </row>
    <row r="854" spans="1:10" ht="12.75">
      <c r="A854">
        <v>37</v>
      </c>
      <c r="B854" t="s">
        <v>347</v>
      </c>
      <c r="C854">
        <v>417</v>
      </c>
      <c r="D854">
        <v>128</v>
      </c>
      <c r="E854">
        <v>144</v>
      </c>
      <c r="F854">
        <v>145</v>
      </c>
      <c r="H854" t="str">
        <f t="shared" si="28"/>
        <v>Grade 4 Girls Earl Buxton B</v>
      </c>
      <c r="I854">
        <f>COUNTIF('Point Totals by Grade-Gender'!A:A,'Team Points Summary'!H854)</f>
        <v>1</v>
      </c>
      <c r="J854">
        <f t="shared" si="25"/>
      </c>
    </row>
    <row r="855" spans="1:10" ht="12.75">
      <c r="A855">
        <v>38</v>
      </c>
      <c r="B855" t="s">
        <v>393</v>
      </c>
      <c r="C855">
        <v>417</v>
      </c>
      <c r="D855">
        <v>125</v>
      </c>
      <c r="E855">
        <v>133</v>
      </c>
      <c r="F855">
        <v>159</v>
      </c>
      <c r="H855" t="str">
        <f>CONCATENATE("Grade 4 Girls ",B855)</f>
        <v>Grade 4 Girls Strathcona Christian Ac E</v>
      </c>
      <c r="I855">
        <f>COUNTIF('Point Totals by Grade-Gender'!A:A,'Team Points Summary'!H855)</f>
        <v>1</v>
      </c>
      <c r="J855">
        <f t="shared" si="25"/>
      </c>
    </row>
    <row r="856" spans="1:10" ht="12.75">
      <c r="A856">
        <v>39</v>
      </c>
      <c r="B856" t="s">
        <v>610</v>
      </c>
      <c r="C856">
        <v>425</v>
      </c>
      <c r="D856">
        <v>136</v>
      </c>
      <c r="E856">
        <v>143</v>
      </c>
      <c r="F856">
        <v>146</v>
      </c>
      <c r="H856" t="str">
        <f>CONCATENATE("Grade 4 Girls ",B856)</f>
        <v>Grade 4 Girls Velma Baker B</v>
      </c>
      <c r="I856">
        <f>COUNTIF('Point Totals by Grade-Gender'!A:A,'Team Points Summary'!H856)</f>
        <v>1</v>
      </c>
      <c r="J856">
        <f t="shared" si="25"/>
      </c>
    </row>
    <row r="857" spans="1:10" ht="12.75">
      <c r="A857">
        <v>40</v>
      </c>
      <c r="B857" t="s">
        <v>304</v>
      </c>
      <c r="C857">
        <v>460</v>
      </c>
      <c r="D857">
        <v>129</v>
      </c>
      <c r="E857">
        <v>155</v>
      </c>
      <c r="F857">
        <v>176</v>
      </c>
      <c r="H857" t="str">
        <f>CONCATENATE("Grade 4 Girls ",B857)</f>
        <v>Grade 4 Girls Holyrood A</v>
      </c>
      <c r="I857">
        <f>COUNTIF('Point Totals by Grade-Gender'!A:A,'Team Points Summary'!H857)</f>
        <v>1</v>
      </c>
      <c r="J857">
        <f t="shared" si="25"/>
      </c>
    </row>
    <row r="858" spans="1:10" ht="12.75">
      <c r="A858">
        <v>41</v>
      </c>
      <c r="B858" t="s">
        <v>323</v>
      </c>
      <c r="C858">
        <v>486</v>
      </c>
      <c r="D858">
        <v>149</v>
      </c>
      <c r="E858">
        <v>165</v>
      </c>
      <c r="F858">
        <v>172</v>
      </c>
      <c r="H858" t="str">
        <f>CONCATENATE("Grade 4 Girls ",B858)</f>
        <v>Grade 4 Girls Meadowlark Christian A</v>
      </c>
      <c r="I858">
        <f>COUNTIF('Point Totals by Grade-Gender'!A:A,'Team Points Summary'!H858)</f>
        <v>1</v>
      </c>
      <c r="J858">
        <f t="shared" si="25"/>
      </c>
    </row>
    <row r="859" spans="3:10" ht="12.75">
      <c r="C859">
        <f>SUM(C818:C858)</f>
        <v>10657</v>
      </c>
      <c r="H859" s="1" t="s">
        <v>122</v>
      </c>
      <c r="I859">
        <f>COUNTIF('Point Totals by Grade-Gender'!A:A,'Team Points Summary'!H859)</f>
        <v>1</v>
      </c>
      <c r="J859">
        <f aca="true" t="shared" si="29" ref="J859:J950">IF(I859=0,"MISSING","")</f>
      </c>
    </row>
    <row r="861" ht="12.75">
      <c r="A861" s="1" t="s">
        <v>286</v>
      </c>
    </row>
    <row r="862" spans="1:10" ht="12.75">
      <c r="A862">
        <v>1</v>
      </c>
      <c r="B862" t="s">
        <v>294</v>
      </c>
      <c r="C862">
        <v>19</v>
      </c>
      <c r="D862">
        <v>1</v>
      </c>
      <c r="E862">
        <v>5</v>
      </c>
      <c r="F862">
        <v>13</v>
      </c>
      <c r="H862" t="str">
        <f>CONCATENATE("Grade 4 Boys ",B862)</f>
        <v>Grade 4 Boys Windsor Park A</v>
      </c>
      <c r="I862">
        <f>COUNTIF('Point Totals by Grade-Gender'!A:A,'Team Points Summary'!H862)</f>
        <v>1</v>
      </c>
      <c r="J862">
        <f t="shared" si="29"/>
      </c>
    </row>
    <row r="863" spans="1:10" ht="12.75">
      <c r="A863">
        <v>2</v>
      </c>
      <c r="B863" t="s">
        <v>298</v>
      </c>
      <c r="C863">
        <v>24</v>
      </c>
      <c r="D863">
        <v>6</v>
      </c>
      <c r="E863">
        <v>8</v>
      </c>
      <c r="F863">
        <v>10</v>
      </c>
      <c r="H863" t="str">
        <f aca="true" t="shared" si="30" ref="H863:H869">CONCATENATE("Grade 4 Boys ",B863)</f>
        <v>Grade 4 Boys Rio Terrace A</v>
      </c>
      <c r="I863">
        <f>COUNTIF('Point Totals by Grade-Gender'!A:A,'Team Points Summary'!H863)</f>
        <v>1</v>
      </c>
      <c r="J863">
        <f t="shared" si="29"/>
      </c>
    </row>
    <row r="864" spans="1:10" ht="12.75">
      <c r="A864">
        <v>3</v>
      </c>
      <c r="B864" t="s">
        <v>356</v>
      </c>
      <c r="C864">
        <v>85</v>
      </c>
      <c r="D864">
        <v>19</v>
      </c>
      <c r="E864">
        <v>20</v>
      </c>
      <c r="F864">
        <v>46</v>
      </c>
      <c r="H864" t="str">
        <f t="shared" si="30"/>
        <v>Grade 4 Boys Patricia Heights A</v>
      </c>
      <c r="I864">
        <f>COUNTIF('Point Totals by Grade-Gender'!A:A,'Team Points Summary'!H864)</f>
        <v>1</v>
      </c>
      <c r="J864">
        <f t="shared" si="29"/>
      </c>
    </row>
    <row r="865" spans="1:10" ht="12.75">
      <c r="A865">
        <v>4</v>
      </c>
      <c r="B865" t="s">
        <v>357</v>
      </c>
      <c r="C865">
        <v>119</v>
      </c>
      <c r="D865">
        <v>21</v>
      </c>
      <c r="E865">
        <v>48</v>
      </c>
      <c r="F865">
        <v>50</v>
      </c>
      <c r="H865" t="str">
        <f t="shared" si="30"/>
        <v>Grade 4 Boys Wes Hosford A</v>
      </c>
      <c r="I865">
        <f>COUNTIF('Point Totals by Grade-Gender'!A:A,'Team Points Summary'!H865)</f>
        <v>1</v>
      </c>
      <c r="J865">
        <f t="shared" si="29"/>
      </c>
    </row>
    <row r="866" spans="1:10" ht="12.75">
      <c r="A866">
        <v>5</v>
      </c>
      <c r="B866" t="s">
        <v>359</v>
      </c>
      <c r="C866">
        <v>142</v>
      </c>
      <c r="D866">
        <v>33</v>
      </c>
      <c r="E866">
        <v>47</v>
      </c>
      <c r="F866">
        <v>62</v>
      </c>
      <c r="H866" t="str">
        <f t="shared" si="30"/>
        <v>Grade 4 Boys George H. Luck A</v>
      </c>
      <c r="I866">
        <f>COUNTIF('Point Totals by Grade-Gender'!A:A,'Team Points Summary'!H866)</f>
        <v>1</v>
      </c>
      <c r="J866">
        <f t="shared" si="29"/>
      </c>
    </row>
    <row r="867" spans="1:10" ht="12.75">
      <c r="A867">
        <v>6</v>
      </c>
      <c r="B867" t="s">
        <v>583</v>
      </c>
      <c r="C867">
        <v>146</v>
      </c>
      <c r="D867">
        <v>18</v>
      </c>
      <c r="E867">
        <v>40</v>
      </c>
      <c r="F867">
        <v>88</v>
      </c>
      <c r="H867" t="str">
        <f t="shared" si="30"/>
        <v>Grade 4 Boys Greenfield A</v>
      </c>
      <c r="I867">
        <f>COUNTIF('Point Totals by Grade-Gender'!A:A,'Team Points Summary'!H867)</f>
        <v>1</v>
      </c>
      <c r="J867">
        <f t="shared" si="29"/>
      </c>
    </row>
    <row r="868" spans="1:10" ht="12.75">
      <c r="A868">
        <v>7</v>
      </c>
      <c r="B868" t="s">
        <v>332</v>
      </c>
      <c r="C868">
        <v>171</v>
      </c>
      <c r="D868">
        <v>25</v>
      </c>
      <c r="E868">
        <v>49</v>
      </c>
      <c r="F868">
        <v>97</v>
      </c>
      <c r="H868" t="str">
        <f t="shared" si="30"/>
        <v>Grade 4 Boys Meyokumin A</v>
      </c>
      <c r="I868">
        <f>COUNTIF('Point Totals by Grade-Gender'!A:A,'Team Points Summary'!H868)</f>
        <v>1</v>
      </c>
      <c r="J868">
        <f t="shared" si="29"/>
      </c>
    </row>
    <row r="869" spans="1:10" ht="12.75">
      <c r="A869">
        <v>8</v>
      </c>
      <c r="B869" t="s">
        <v>300</v>
      </c>
      <c r="C869">
        <v>181</v>
      </c>
      <c r="D869">
        <v>56</v>
      </c>
      <c r="E869">
        <v>57</v>
      </c>
      <c r="F869">
        <v>68</v>
      </c>
      <c r="H869" t="str">
        <f t="shared" si="30"/>
        <v>Grade 4 Boys Parkallen A</v>
      </c>
      <c r="I869">
        <f>COUNTIF('Point Totals by Grade-Gender'!A:A,'Team Points Summary'!H869)</f>
        <v>1</v>
      </c>
      <c r="J869">
        <f t="shared" si="29"/>
      </c>
    </row>
    <row r="870" spans="1:10" ht="12.75">
      <c r="A870">
        <v>9</v>
      </c>
      <c r="B870" t="s">
        <v>291</v>
      </c>
      <c r="C870">
        <v>183</v>
      </c>
      <c r="D870">
        <v>37</v>
      </c>
      <c r="E870">
        <v>65</v>
      </c>
      <c r="F870">
        <v>81</v>
      </c>
      <c r="H870" t="str">
        <f aca="true" t="shared" si="31" ref="H870:H916">CONCATENATE("Grade 4 Boys ",B870)</f>
        <v>Grade 4 Boys Michael A. Kostek A</v>
      </c>
      <c r="I870">
        <f>COUNTIF('Point Totals by Grade-Gender'!A:A,'Team Points Summary'!H870)</f>
        <v>1</v>
      </c>
      <c r="J870">
        <f t="shared" si="29"/>
      </c>
    </row>
    <row r="871" spans="1:10" ht="12.75">
      <c r="A871">
        <v>10</v>
      </c>
      <c r="B871" t="s">
        <v>362</v>
      </c>
      <c r="C871">
        <v>186</v>
      </c>
      <c r="D871">
        <v>52</v>
      </c>
      <c r="E871">
        <v>54</v>
      </c>
      <c r="F871">
        <v>80</v>
      </c>
      <c r="H871" t="str">
        <f t="shared" si="31"/>
        <v>Grade 4 Boys Edmonton Khalsa A</v>
      </c>
      <c r="I871">
        <f>COUNTIF('Point Totals by Grade-Gender'!A:A,'Team Points Summary'!H871)</f>
        <v>1</v>
      </c>
      <c r="J871">
        <f t="shared" si="29"/>
      </c>
    </row>
    <row r="872" spans="1:10" ht="12.75">
      <c r="A872">
        <v>11</v>
      </c>
      <c r="B872" t="s">
        <v>611</v>
      </c>
      <c r="C872">
        <v>186</v>
      </c>
      <c r="D872">
        <v>27</v>
      </c>
      <c r="E872">
        <v>43</v>
      </c>
      <c r="F872">
        <v>116</v>
      </c>
      <c r="H872" t="str">
        <f t="shared" si="31"/>
        <v>Grade 4 Boys Athlone A</v>
      </c>
      <c r="I872">
        <f>COUNTIF('Point Totals by Grade-Gender'!A:A,'Team Points Summary'!H872)</f>
        <v>1</v>
      </c>
      <c r="J872">
        <f t="shared" si="29"/>
      </c>
    </row>
    <row r="873" spans="1:10" ht="12.75">
      <c r="A873">
        <v>12</v>
      </c>
      <c r="B873" t="s">
        <v>361</v>
      </c>
      <c r="C873">
        <v>187</v>
      </c>
      <c r="D873">
        <v>4</v>
      </c>
      <c r="E873">
        <v>89</v>
      </c>
      <c r="F873">
        <v>94</v>
      </c>
      <c r="H873" t="str">
        <f t="shared" si="31"/>
        <v>Grade 4 Boys Win Ferguson A</v>
      </c>
      <c r="I873">
        <f>COUNTIF('Point Totals by Grade-Gender'!A:A,'Team Points Summary'!H873)</f>
        <v>1</v>
      </c>
      <c r="J873">
        <f t="shared" si="29"/>
      </c>
    </row>
    <row r="874" spans="1:10" ht="12.75">
      <c r="A874">
        <v>13</v>
      </c>
      <c r="B874" t="s">
        <v>305</v>
      </c>
      <c r="C874">
        <v>188</v>
      </c>
      <c r="D874">
        <v>17</v>
      </c>
      <c r="E874">
        <v>84</v>
      </c>
      <c r="F874">
        <v>87</v>
      </c>
      <c r="H874" t="str">
        <f t="shared" si="31"/>
        <v>Grade 4 Boys Belgravia A</v>
      </c>
      <c r="I874">
        <f>COUNTIF('Point Totals by Grade-Gender'!A:A,'Team Points Summary'!H874)</f>
        <v>1</v>
      </c>
      <c r="J874">
        <f t="shared" si="29"/>
      </c>
    </row>
    <row r="875" spans="1:10" ht="12.75">
      <c r="A875">
        <v>14</v>
      </c>
      <c r="B875" t="s">
        <v>303</v>
      </c>
      <c r="C875">
        <v>191</v>
      </c>
      <c r="D875">
        <v>51</v>
      </c>
      <c r="E875">
        <v>61</v>
      </c>
      <c r="F875">
        <v>79</v>
      </c>
      <c r="H875" t="str">
        <f t="shared" si="31"/>
        <v>Grade 4 Boys Windsor Park B</v>
      </c>
      <c r="I875">
        <f>COUNTIF('Point Totals by Grade-Gender'!A:A,'Team Points Summary'!H875)</f>
        <v>1</v>
      </c>
      <c r="J875">
        <f t="shared" si="29"/>
      </c>
    </row>
    <row r="876" spans="1:10" ht="12.75">
      <c r="A876">
        <v>15</v>
      </c>
      <c r="B876" t="s">
        <v>325</v>
      </c>
      <c r="C876">
        <v>191</v>
      </c>
      <c r="D876">
        <v>7</v>
      </c>
      <c r="E876">
        <v>77</v>
      </c>
      <c r="F876">
        <v>107</v>
      </c>
      <c r="H876" t="str">
        <f t="shared" si="31"/>
        <v>Grade 4 Boys Earl Buxton A</v>
      </c>
      <c r="I876">
        <f>COUNTIF('Point Totals by Grade-Gender'!A:A,'Team Points Summary'!H876)</f>
        <v>1</v>
      </c>
      <c r="J876">
        <f t="shared" si="29"/>
      </c>
    </row>
    <row r="877" spans="1:10" ht="12.75">
      <c r="A877">
        <v>16</v>
      </c>
      <c r="B877" t="s">
        <v>299</v>
      </c>
      <c r="C877">
        <v>200</v>
      </c>
      <c r="D877">
        <v>30</v>
      </c>
      <c r="E877">
        <v>45</v>
      </c>
      <c r="F877">
        <v>125</v>
      </c>
      <c r="H877" t="str">
        <f t="shared" si="31"/>
        <v>Grade 4 Boys McKernan A</v>
      </c>
      <c r="I877">
        <f>COUNTIF('Point Totals by Grade-Gender'!A:A,'Team Points Summary'!H877)</f>
        <v>1</v>
      </c>
      <c r="J877">
        <f t="shared" si="29"/>
      </c>
    </row>
    <row r="878" spans="1:10" ht="12.75">
      <c r="A878">
        <v>17</v>
      </c>
      <c r="B878" t="s">
        <v>314</v>
      </c>
      <c r="C878">
        <v>209</v>
      </c>
      <c r="D878">
        <v>35</v>
      </c>
      <c r="E878">
        <v>36</v>
      </c>
      <c r="F878">
        <v>138</v>
      </c>
      <c r="H878" t="str">
        <f t="shared" si="31"/>
        <v>Grade 4 Boys Michael Strembitsky A</v>
      </c>
      <c r="I878">
        <f>COUNTIF('Point Totals by Grade-Gender'!A:A,'Team Points Summary'!H878)</f>
        <v>1</v>
      </c>
      <c r="J878">
        <f t="shared" si="29"/>
      </c>
    </row>
    <row r="879" spans="1:10" ht="12.75">
      <c r="A879">
        <v>18</v>
      </c>
      <c r="B879" t="s">
        <v>358</v>
      </c>
      <c r="C879">
        <v>218</v>
      </c>
      <c r="D879">
        <v>60</v>
      </c>
      <c r="E879">
        <v>76</v>
      </c>
      <c r="F879">
        <v>82</v>
      </c>
      <c r="H879" t="str">
        <f t="shared" si="31"/>
        <v>Grade 4 Boys Garneau A</v>
      </c>
      <c r="I879">
        <f>COUNTIF('Point Totals by Grade-Gender'!A:A,'Team Points Summary'!H879)</f>
        <v>1</v>
      </c>
      <c r="J879">
        <f t="shared" si="29"/>
      </c>
    </row>
    <row r="880" spans="1:10" ht="12.75">
      <c r="A880">
        <v>19</v>
      </c>
      <c r="B880" t="s">
        <v>313</v>
      </c>
      <c r="C880">
        <v>220</v>
      </c>
      <c r="D880">
        <v>28</v>
      </c>
      <c r="E880">
        <v>86</v>
      </c>
      <c r="F880">
        <v>106</v>
      </c>
      <c r="H880" t="str">
        <f t="shared" si="31"/>
        <v>Grade 4 Boys Rio Terrace B</v>
      </c>
      <c r="I880">
        <f>COUNTIF('Point Totals by Grade-Gender'!A:A,'Team Points Summary'!H880)</f>
        <v>1</v>
      </c>
      <c r="J880">
        <f t="shared" si="29"/>
      </c>
    </row>
    <row r="881" spans="1:10" ht="12.75">
      <c r="A881">
        <v>20</v>
      </c>
      <c r="B881" t="s">
        <v>293</v>
      </c>
      <c r="C881">
        <v>240</v>
      </c>
      <c r="D881">
        <v>15</v>
      </c>
      <c r="E881">
        <v>66</v>
      </c>
      <c r="F881">
        <v>159</v>
      </c>
      <c r="H881" t="str">
        <f t="shared" si="31"/>
        <v>Grade 4 Boys Pine Street A</v>
      </c>
      <c r="I881">
        <f>COUNTIF('Point Totals by Grade-Gender'!A:A,'Team Points Summary'!H881)</f>
        <v>1</v>
      </c>
      <c r="J881">
        <f t="shared" si="29"/>
      </c>
    </row>
    <row r="882" spans="1:10" ht="12.75">
      <c r="A882">
        <v>21</v>
      </c>
      <c r="B882" t="s">
        <v>605</v>
      </c>
      <c r="C882">
        <v>256</v>
      </c>
      <c r="D882">
        <v>41</v>
      </c>
      <c r="E882">
        <v>74</v>
      </c>
      <c r="F882">
        <v>141</v>
      </c>
      <c r="H882" t="str">
        <f t="shared" si="31"/>
        <v>Grade 4 Boys Victoria A</v>
      </c>
      <c r="I882">
        <f>COUNTIF('Point Totals by Grade-Gender'!A:A,'Team Points Summary'!H882)</f>
        <v>1</v>
      </c>
      <c r="J882">
        <f t="shared" si="29"/>
      </c>
    </row>
    <row r="883" spans="1:10" ht="12.75">
      <c r="A883">
        <v>22</v>
      </c>
      <c r="B883" t="s">
        <v>365</v>
      </c>
      <c r="C883">
        <v>267</v>
      </c>
      <c r="D883">
        <v>73</v>
      </c>
      <c r="E883">
        <v>95</v>
      </c>
      <c r="F883">
        <v>99</v>
      </c>
      <c r="H883" t="str">
        <f t="shared" si="31"/>
        <v>Grade 4 Boys George H. Luck B</v>
      </c>
      <c r="I883">
        <f>COUNTIF('Point Totals by Grade-Gender'!A:A,'Team Points Summary'!H883)</f>
        <v>1</v>
      </c>
      <c r="J883">
        <f t="shared" si="29"/>
      </c>
    </row>
    <row r="884" spans="1:10" ht="12.75">
      <c r="A884">
        <v>23</v>
      </c>
      <c r="B884" t="s">
        <v>309</v>
      </c>
      <c r="C884">
        <v>267</v>
      </c>
      <c r="D884">
        <v>26</v>
      </c>
      <c r="E884">
        <v>32</v>
      </c>
      <c r="F884">
        <v>209</v>
      </c>
      <c r="H884" t="str">
        <f t="shared" si="31"/>
        <v>Grade 4 Boys Malmo A</v>
      </c>
      <c r="I884">
        <f>COUNTIF('Point Totals by Grade-Gender'!A:A,'Team Points Summary'!H884)</f>
        <v>1</v>
      </c>
      <c r="J884">
        <f t="shared" si="29"/>
      </c>
    </row>
    <row r="885" spans="1:10" ht="12.75">
      <c r="A885">
        <v>24</v>
      </c>
      <c r="B885" t="s">
        <v>360</v>
      </c>
      <c r="C885">
        <v>269</v>
      </c>
      <c r="D885">
        <v>34</v>
      </c>
      <c r="E885">
        <v>113</v>
      </c>
      <c r="F885">
        <v>122</v>
      </c>
      <c r="H885" t="str">
        <f t="shared" si="31"/>
        <v>Grade 4 Boys Centennial A</v>
      </c>
      <c r="I885">
        <f>COUNTIF('Point Totals by Grade-Gender'!A:A,'Team Points Summary'!H885)</f>
        <v>1</v>
      </c>
      <c r="J885">
        <f t="shared" si="29"/>
      </c>
    </row>
    <row r="886" spans="1:10" ht="12.75">
      <c r="A886">
        <v>25</v>
      </c>
      <c r="B886" t="s">
        <v>292</v>
      </c>
      <c r="C886">
        <v>270</v>
      </c>
      <c r="D886">
        <v>38</v>
      </c>
      <c r="E886">
        <v>44</v>
      </c>
      <c r="F886">
        <v>188</v>
      </c>
      <c r="H886" t="str">
        <f t="shared" si="31"/>
        <v>Grade 4 Boys George P. Nicholson A</v>
      </c>
      <c r="I886">
        <f>COUNTIF('Point Totals by Grade-Gender'!A:A,'Team Points Summary'!H886)</f>
        <v>1</v>
      </c>
      <c r="J886">
        <f t="shared" si="29"/>
      </c>
    </row>
    <row r="887" spans="1:10" ht="12.75">
      <c r="A887">
        <v>26</v>
      </c>
      <c r="B887" t="s">
        <v>318</v>
      </c>
      <c r="C887">
        <v>270</v>
      </c>
      <c r="D887">
        <v>22</v>
      </c>
      <c r="E887">
        <v>96</v>
      </c>
      <c r="F887">
        <v>152</v>
      </c>
      <c r="H887" t="str">
        <f t="shared" si="31"/>
        <v>Grade 4 Boys Strathcona Christian Ac A</v>
      </c>
      <c r="I887">
        <f>COUNTIF('Point Totals by Grade-Gender'!A:A,'Team Points Summary'!H887)</f>
        <v>1</v>
      </c>
      <c r="J887">
        <f t="shared" si="29"/>
      </c>
    </row>
    <row r="888" spans="1:10" ht="12.75">
      <c r="A888">
        <v>27</v>
      </c>
      <c r="B888" t="s">
        <v>608</v>
      </c>
      <c r="C888">
        <v>285</v>
      </c>
      <c r="D888">
        <v>63</v>
      </c>
      <c r="E888">
        <v>103</v>
      </c>
      <c r="F888">
        <v>119</v>
      </c>
      <c r="H888" t="str">
        <f t="shared" si="31"/>
        <v>Grade 4 Boys Major General Griesbach A</v>
      </c>
      <c r="I888">
        <f>COUNTIF('Point Totals by Grade-Gender'!A:A,'Team Points Summary'!H888)</f>
        <v>1</v>
      </c>
      <c r="J888">
        <f t="shared" si="29"/>
      </c>
    </row>
    <row r="889" spans="1:10" ht="12.75">
      <c r="A889">
        <v>28</v>
      </c>
      <c r="B889" t="s">
        <v>322</v>
      </c>
      <c r="C889">
        <v>292</v>
      </c>
      <c r="D889">
        <v>11</v>
      </c>
      <c r="E889">
        <v>101</v>
      </c>
      <c r="F889">
        <v>180</v>
      </c>
      <c r="H889" t="str">
        <f t="shared" si="31"/>
        <v>Grade 4 Boys Lansdowne A</v>
      </c>
      <c r="I889">
        <f>COUNTIF('Point Totals by Grade-Gender'!A:A,'Team Points Summary'!H889)</f>
        <v>1</v>
      </c>
      <c r="J889">
        <f t="shared" si="29"/>
      </c>
    </row>
    <row r="890" spans="1:10" ht="12.75">
      <c r="A890">
        <v>29</v>
      </c>
      <c r="B890" t="s">
        <v>379</v>
      </c>
      <c r="C890">
        <v>296</v>
      </c>
      <c r="D890">
        <v>23</v>
      </c>
      <c r="E890">
        <v>136</v>
      </c>
      <c r="F890">
        <v>137</v>
      </c>
      <c r="H890" t="str">
        <f t="shared" si="31"/>
        <v>Grade 4 Boys Donnan A</v>
      </c>
      <c r="I890">
        <f>COUNTIF('Point Totals by Grade-Gender'!A:A,'Team Points Summary'!H890)</f>
        <v>1</v>
      </c>
      <c r="J890">
        <f t="shared" si="29"/>
      </c>
    </row>
    <row r="891" spans="1:10" ht="12.75">
      <c r="A891">
        <v>30</v>
      </c>
      <c r="B891" t="s">
        <v>366</v>
      </c>
      <c r="C891">
        <v>314</v>
      </c>
      <c r="D891">
        <v>59</v>
      </c>
      <c r="E891">
        <v>64</v>
      </c>
      <c r="F891">
        <v>191</v>
      </c>
      <c r="H891" t="str">
        <f t="shared" si="31"/>
        <v>Grade 4 Boys Bessie Nichols A</v>
      </c>
      <c r="I891">
        <f>COUNTIF('Point Totals by Grade-Gender'!A:A,'Team Points Summary'!H891)</f>
        <v>1</v>
      </c>
      <c r="J891">
        <f t="shared" si="29"/>
      </c>
    </row>
    <row r="892" spans="1:10" ht="12.75">
      <c r="A892">
        <v>31</v>
      </c>
      <c r="B892" t="s">
        <v>315</v>
      </c>
      <c r="C892">
        <v>332</v>
      </c>
      <c r="D892">
        <v>72</v>
      </c>
      <c r="E892">
        <v>129</v>
      </c>
      <c r="F892">
        <v>131</v>
      </c>
      <c r="H892" t="str">
        <f t="shared" si="31"/>
        <v>Grade 4 Boys Uncas A</v>
      </c>
      <c r="I892">
        <f>COUNTIF('Point Totals by Grade-Gender'!A:A,'Team Points Summary'!H892)</f>
        <v>1</v>
      </c>
      <c r="J892">
        <f t="shared" si="29"/>
      </c>
    </row>
    <row r="893" spans="1:10" ht="12.75">
      <c r="A893">
        <v>32</v>
      </c>
      <c r="B893" t="s">
        <v>405</v>
      </c>
      <c r="C893">
        <v>334</v>
      </c>
      <c r="D893">
        <v>108</v>
      </c>
      <c r="E893">
        <v>112</v>
      </c>
      <c r="F893">
        <v>114</v>
      </c>
      <c r="H893" t="str">
        <f t="shared" si="31"/>
        <v>Grade 4 Boys Westglen A</v>
      </c>
      <c r="I893">
        <f>COUNTIF('Point Totals by Grade-Gender'!A:A,'Team Points Summary'!H893)</f>
        <v>1</v>
      </c>
      <c r="J893">
        <f t="shared" si="29"/>
      </c>
    </row>
    <row r="894" spans="1:10" ht="12.75">
      <c r="A894">
        <v>33</v>
      </c>
      <c r="B894" t="s">
        <v>419</v>
      </c>
      <c r="C894">
        <v>338</v>
      </c>
      <c r="D894">
        <v>3</v>
      </c>
      <c r="E894">
        <v>123</v>
      </c>
      <c r="F894">
        <v>212</v>
      </c>
      <c r="H894" t="str">
        <f t="shared" si="31"/>
        <v>Grade 4 Boys Riverdale A</v>
      </c>
      <c r="I894">
        <f>COUNTIF('Point Totals by Grade-Gender'!A:A,'Team Points Summary'!H894)</f>
        <v>1</v>
      </c>
      <c r="J894">
        <f t="shared" si="29"/>
      </c>
    </row>
    <row r="895" spans="1:10" ht="12.75">
      <c r="A895">
        <v>34</v>
      </c>
      <c r="B895" t="s">
        <v>417</v>
      </c>
      <c r="C895">
        <v>347</v>
      </c>
      <c r="D895">
        <v>53</v>
      </c>
      <c r="E895">
        <v>104</v>
      </c>
      <c r="F895">
        <v>190</v>
      </c>
      <c r="H895" t="str">
        <f t="shared" si="31"/>
        <v>Grade 4 Boys Aldergrove A</v>
      </c>
      <c r="I895">
        <f>COUNTIF('Point Totals by Grade-Gender'!A:A,'Team Points Summary'!H895)</f>
        <v>1</v>
      </c>
      <c r="J895">
        <f t="shared" si="29"/>
      </c>
    </row>
    <row r="896" spans="1:10" ht="12.75">
      <c r="A896">
        <v>35</v>
      </c>
      <c r="B896" t="s">
        <v>363</v>
      </c>
      <c r="C896">
        <v>357</v>
      </c>
      <c r="D896">
        <v>90</v>
      </c>
      <c r="E896">
        <v>132</v>
      </c>
      <c r="F896">
        <v>135</v>
      </c>
      <c r="H896" t="str">
        <f t="shared" si="31"/>
        <v>Grade 4 Boys Patricia Heights B</v>
      </c>
      <c r="I896">
        <f>COUNTIF('Point Totals by Grade-Gender'!A:A,'Team Points Summary'!H896)</f>
        <v>1</v>
      </c>
      <c r="J896">
        <f t="shared" si="29"/>
      </c>
    </row>
    <row r="897" spans="1:10" ht="12.75">
      <c r="A897">
        <v>36</v>
      </c>
      <c r="B897" t="s">
        <v>323</v>
      </c>
      <c r="C897">
        <v>362</v>
      </c>
      <c r="D897">
        <v>55</v>
      </c>
      <c r="E897">
        <v>150</v>
      </c>
      <c r="F897">
        <v>157</v>
      </c>
      <c r="H897" t="str">
        <f t="shared" si="31"/>
        <v>Grade 4 Boys Meadowlark Christian A</v>
      </c>
      <c r="I897">
        <f>COUNTIF('Point Totals by Grade-Gender'!A:A,'Team Points Summary'!H897)</f>
        <v>1</v>
      </c>
      <c r="J897">
        <f t="shared" si="29"/>
      </c>
    </row>
    <row r="898" spans="1:10" ht="12.75">
      <c r="A898">
        <v>37</v>
      </c>
      <c r="B898" t="s">
        <v>317</v>
      </c>
      <c r="C898">
        <v>382</v>
      </c>
      <c r="D898">
        <v>111</v>
      </c>
      <c r="E898">
        <v>115</v>
      </c>
      <c r="F898">
        <v>156</v>
      </c>
      <c r="H898" t="str">
        <f t="shared" si="31"/>
        <v>Grade 4 Boys Rio Terrace C</v>
      </c>
      <c r="I898">
        <f>COUNTIF('Point Totals by Grade-Gender'!A:A,'Team Points Summary'!H898)</f>
        <v>1</v>
      </c>
      <c r="J898">
        <f t="shared" si="29"/>
      </c>
    </row>
    <row r="899" spans="1:10" ht="12.75">
      <c r="A899">
        <v>38</v>
      </c>
      <c r="B899" t="s">
        <v>347</v>
      </c>
      <c r="C899">
        <v>388</v>
      </c>
      <c r="D899">
        <v>124</v>
      </c>
      <c r="E899">
        <v>130</v>
      </c>
      <c r="F899">
        <v>134</v>
      </c>
      <c r="H899" t="str">
        <f t="shared" si="31"/>
        <v>Grade 4 Boys Earl Buxton B</v>
      </c>
      <c r="I899">
        <f>COUNTIF('Point Totals by Grade-Gender'!A:A,'Team Points Summary'!H899)</f>
        <v>1</v>
      </c>
      <c r="J899">
        <f t="shared" si="29"/>
      </c>
    </row>
    <row r="900" spans="1:10" ht="12.75">
      <c r="A900">
        <v>39</v>
      </c>
      <c r="B900" t="s">
        <v>368</v>
      </c>
      <c r="C900">
        <v>392</v>
      </c>
      <c r="D900">
        <v>98</v>
      </c>
      <c r="E900">
        <v>126</v>
      </c>
      <c r="F900">
        <v>168</v>
      </c>
      <c r="H900" t="str">
        <f t="shared" si="31"/>
        <v>Grade 4 Boys Win Ferguson B</v>
      </c>
      <c r="I900">
        <f>COUNTIF('Point Totals by Grade-Gender'!A:A,'Team Points Summary'!H900)</f>
        <v>1</v>
      </c>
      <c r="J900">
        <f t="shared" si="29"/>
      </c>
    </row>
    <row r="901" spans="1:10" ht="12.75">
      <c r="A901">
        <v>40</v>
      </c>
      <c r="B901" t="s">
        <v>369</v>
      </c>
      <c r="C901">
        <v>413</v>
      </c>
      <c r="D901">
        <v>120</v>
      </c>
      <c r="E901">
        <v>144</v>
      </c>
      <c r="F901">
        <v>149</v>
      </c>
      <c r="H901" t="str">
        <f t="shared" si="31"/>
        <v>Grade 4 Boys George H. Luck C</v>
      </c>
      <c r="I901">
        <f>COUNTIF('Point Totals by Grade-Gender'!A:A,'Team Points Summary'!H901)</f>
        <v>1</v>
      </c>
      <c r="J901">
        <f t="shared" si="29"/>
      </c>
    </row>
    <row r="902" spans="1:10" ht="12.75">
      <c r="A902">
        <v>41</v>
      </c>
      <c r="B902" t="s">
        <v>340</v>
      </c>
      <c r="C902">
        <v>424</v>
      </c>
      <c r="D902">
        <v>100</v>
      </c>
      <c r="E902">
        <v>161</v>
      </c>
      <c r="F902">
        <v>163</v>
      </c>
      <c r="H902" t="str">
        <f t="shared" si="31"/>
        <v>Grade 4 Boys Meyokumin B</v>
      </c>
      <c r="I902">
        <f>COUNTIF('Point Totals by Grade-Gender'!A:A,'Team Points Summary'!H902)</f>
        <v>1</v>
      </c>
      <c r="J902">
        <f t="shared" si="29"/>
      </c>
    </row>
    <row r="903" spans="1:10" ht="12.75">
      <c r="A903">
        <v>42</v>
      </c>
      <c r="B903" t="s">
        <v>418</v>
      </c>
      <c r="C903">
        <v>438</v>
      </c>
      <c r="D903">
        <v>110</v>
      </c>
      <c r="E903">
        <v>162</v>
      </c>
      <c r="F903">
        <v>166</v>
      </c>
      <c r="H903" t="str">
        <f t="shared" si="31"/>
        <v>Grade 4 Boys King Edward A</v>
      </c>
      <c r="I903">
        <f>COUNTIF('Point Totals by Grade-Gender'!A:A,'Team Points Summary'!H903)</f>
        <v>1</v>
      </c>
      <c r="J903">
        <f t="shared" si="29"/>
      </c>
    </row>
    <row r="904" spans="1:10" ht="12.75">
      <c r="A904">
        <v>43</v>
      </c>
      <c r="B904" t="s">
        <v>607</v>
      </c>
      <c r="C904">
        <v>464</v>
      </c>
      <c r="D904">
        <v>92</v>
      </c>
      <c r="E904">
        <v>167</v>
      </c>
      <c r="F904">
        <v>205</v>
      </c>
      <c r="H904" t="str">
        <f t="shared" si="31"/>
        <v>Grade 4 Boys Velma Baker A</v>
      </c>
      <c r="I904">
        <f>COUNTIF('Point Totals by Grade-Gender'!A:A,'Team Points Summary'!H904)</f>
        <v>1</v>
      </c>
      <c r="J904">
        <f t="shared" si="29"/>
      </c>
    </row>
    <row r="905" spans="1:10" ht="12.75">
      <c r="A905">
        <v>44</v>
      </c>
      <c r="B905" t="s">
        <v>295</v>
      </c>
      <c r="C905">
        <v>487</v>
      </c>
      <c r="D905">
        <v>118</v>
      </c>
      <c r="E905">
        <v>184</v>
      </c>
      <c r="F905">
        <v>185</v>
      </c>
      <c r="H905" t="str">
        <f t="shared" si="31"/>
        <v>Grade 4 Boys Greenview A</v>
      </c>
      <c r="I905">
        <f>COUNTIF('Point Totals by Grade-Gender'!A:A,'Team Points Summary'!H905)</f>
        <v>1</v>
      </c>
      <c r="J905">
        <f t="shared" si="29"/>
      </c>
    </row>
    <row r="906" spans="1:10" ht="12.75">
      <c r="A906">
        <v>45</v>
      </c>
      <c r="B906" t="s">
        <v>612</v>
      </c>
      <c r="C906">
        <v>494</v>
      </c>
      <c r="D906">
        <v>109</v>
      </c>
      <c r="E906">
        <v>169</v>
      </c>
      <c r="F906">
        <v>216</v>
      </c>
      <c r="H906" t="str">
        <f t="shared" si="31"/>
        <v>Grade 4 Boys Garneau B</v>
      </c>
      <c r="I906">
        <f>COUNTIF('Point Totals by Grade-Gender'!A:A,'Team Points Summary'!H906)</f>
        <v>1</v>
      </c>
      <c r="J906">
        <f t="shared" si="29"/>
      </c>
    </row>
    <row r="907" spans="1:10" ht="12.75">
      <c r="A907">
        <v>46</v>
      </c>
      <c r="B907" t="s">
        <v>370</v>
      </c>
      <c r="C907">
        <v>501</v>
      </c>
      <c r="D907">
        <v>133</v>
      </c>
      <c r="E907">
        <v>160</v>
      </c>
      <c r="F907">
        <v>208</v>
      </c>
      <c r="H907" t="str">
        <f t="shared" si="31"/>
        <v>Grade 4 Boys Centennial B</v>
      </c>
      <c r="I907">
        <f>COUNTIF('Point Totals by Grade-Gender'!A:A,'Team Points Summary'!H907)</f>
        <v>1</v>
      </c>
      <c r="J907">
        <f t="shared" si="29"/>
      </c>
    </row>
    <row r="908" spans="1:10" ht="12.75">
      <c r="A908">
        <v>47</v>
      </c>
      <c r="B908" t="s">
        <v>371</v>
      </c>
      <c r="C908">
        <v>511</v>
      </c>
      <c r="D908">
        <v>164</v>
      </c>
      <c r="E908">
        <v>165</v>
      </c>
      <c r="F908">
        <v>182</v>
      </c>
      <c r="H908" t="str">
        <f t="shared" si="31"/>
        <v>Grade 4 Boys Earl Buxton C</v>
      </c>
      <c r="I908">
        <f>COUNTIF('Point Totals by Grade-Gender'!A:A,'Team Points Summary'!H908)</f>
        <v>1</v>
      </c>
      <c r="J908">
        <f t="shared" si="29"/>
      </c>
    </row>
    <row r="909" spans="1:10" ht="12.75">
      <c r="A909">
        <v>48</v>
      </c>
      <c r="B909" t="s">
        <v>609</v>
      </c>
      <c r="C909">
        <v>517</v>
      </c>
      <c r="D909">
        <v>155</v>
      </c>
      <c r="E909">
        <v>170</v>
      </c>
      <c r="F909">
        <v>192</v>
      </c>
      <c r="H909" t="str">
        <f t="shared" si="31"/>
        <v>Grade 4 Boys Victoria B</v>
      </c>
      <c r="I909">
        <f>COUNTIF('Point Totals by Grade-Gender'!A:A,'Team Points Summary'!H909)</f>
        <v>1</v>
      </c>
      <c r="J909">
        <f t="shared" si="29"/>
      </c>
    </row>
    <row r="910" spans="1:10" ht="12.75">
      <c r="A910">
        <v>49</v>
      </c>
      <c r="B910" t="s">
        <v>373</v>
      </c>
      <c r="C910">
        <v>521</v>
      </c>
      <c r="D910">
        <v>143</v>
      </c>
      <c r="E910">
        <v>171</v>
      </c>
      <c r="F910">
        <v>207</v>
      </c>
      <c r="H910" t="str">
        <f t="shared" si="31"/>
        <v>Grade 4 Boys Edmonton Khalsa B</v>
      </c>
      <c r="I910">
        <f>COUNTIF('Point Totals by Grade-Gender'!A:A,'Team Points Summary'!H910)</f>
        <v>1</v>
      </c>
      <c r="J910">
        <f t="shared" si="29"/>
      </c>
    </row>
    <row r="911" spans="1:10" ht="12.75">
      <c r="A911">
        <v>50</v>
      </c>
      <c r="B911" t="s">
        <v>613</v>
      </c>
      <c r="C911">
        <v>525</v>
      </c>
      <c r="D911">
        <v>172</v>
      </c>
      <c r="E911">
        <v>174</v>
      </c>
      <c r="F911">
        <v>179</v>
      </c>
      <c r="H911" t="str">
        <f t="shared" si="31"/>
        <v>Grade 4 Boys Athlone B</v>
      </c>
      <c r="I911">
        <f>COUNTIF('Point Totals by Grade-Gender'!A:A,'Team Points Summary'!H911)</f>
        <v>1</v>
      </c>
      <c r="J911">
        <f t="shared" si="29"/>
      </c>
    </row>
    <row r="912" spans="1:10" ht="12.75">
      <c r="A912">
        <v>51</v>
      </c>
      <c r="B912" t="s">
        <v>335</v>
      </c>
      <c r="C912">
        <v>527</v>
      </c>
      <c r="D912">
        <v>128</v>
      </c>
      <c r="E912">
        <v>181</v>
      </c>
      <c r="F912">
        <v>218</v>
      </c>
      <c r="H912" t="str">
        <f t="shared" si="31"/>
        <v>Grade 4 Boys McKernan B</v>
      </c>
      <c r="I912">
        <f>COUNTIF('Point Totals by Grade-Gender'!A:A,'Team Points Summary'!H912)</f>
        <v>1</v>
      </c>
      <c r="J912">
        <f t="shared" si="29"/>
      </c>
    </row>
    <row r="913" spans="1:10" ht="12.75">
      <c r="A913">
        <v>52</v>
      </c>
      <c r="B913" t="s">
        <v>614</v>
      </c>
      <c r="C913">
        <v>530</v>
      </c>
      <c r="D913">
        <v>154</v>
      </c>
      <c r="E913">
        <v>177</v>
      </c>
      <c r="F913">
        <v>199</v>
      </c>
      <c r="H913" t="str">
        <f t="shared" si="31"/>
        <v>Grade 4 Boys Major General Griesbach B</v>
      </c>
      <c r="I913">
        <f>COUNTIF('Point Totals by Grade-Gender'!A:A,'Team Points Summary'!H913)</f>
        <v>1</v>
      </c>
      <c r="J913">
        <f t="shared" si="29"/>
      </c>
    </row>
    <row r="914" spans="1:10" ht="12.75">
      <c r="A914">
        <v>53</v>
      </c>
      <c r="B914" t="s">
        <v>310</v>
      </c>
      <c r="C914">
        <v>586</v>
      </c>
      <c r="D914">
        <v>194</v>
      </c>
      <c r="E914">
        <v>195</v>
      </c>
      <c r="F914">
        <v>197</v>
      </c>
      <c r="H914" t="str">
        <f t="shared" si="31"/>
        <v>Grade 4 Boys George P. Nicholson B</v>
      </c>
      <c r="I914">
        <f>COUNTIF('Point Totals by Grade-Gender'!A:A,'Team Points Summary'!H914)</f>
        <v>1</v>
      </c>
      <c r="J914">
        <f t="shared" si="29"/>
      </c>
    </row>
    <row r="915" spans="1:10" ht="12.75">
      <c r="A915">
        <v>54</v>
      </c>
      <c r="B915" t="s">
        <v>587</v>
      </c>
      <c r="C915">
        <v>593</v>
      </c>
      <c r="D915">
        <v>147</v>
      </c>
      <c r="E915">
        <v>220</v>
      </c>
      <c r="F915">
        <v>226</v>
      </c>
      <c r="H915" t="str">
        <f t="shared" si="31"/>
        <v>Grade 4 Boys Delton A</v>
      </c>
      <c r="I915">
        <f>COUNTIF('Point Totals by Grade-Gender'!A:A,'Team Points Summary'!H915)</f>
        <v>1</v>
      </c>
      <c r="J915">
        <f t="shared" si="29"/>
      </c>
    </row>
    <row r="916" spans="1:10" ht="12.75">
      <c r="A916">
        <v>55</v>
      </c>
      <c r="B916" t="s">
        <v>374</v>
      </c>
      <c r="C916">
        <v>613</v>
      </c>
      <c r="D916">
        <v>196</v>
      </c>
      <c r="E916">
        <v>204</v>
      </c>
      <c r="F916">
        <v>213</v>
      </c>
      <c r="H916" t="str">
        <f t="shared" si="31"/>
        <v>Grade 4 Boys Earl Buxton D</v>
      </c>
      <c r="I916">
        <f>COUNTIF('Point Totals by Grade-Gender'!A:A,'Team Points Summary'!H916)</f>
        <v>1</v>
      </c>
      <c r="J916">
        <f t="shared" si="29"/>
      </c>
    </row>
    <row r="917" spans="3:10" ht="12.75">
      <c r="C917">
        <f>SUM(C862:C916)</f>
        <v>17448</v>
      </c>
      <c r="H917" s="1" t="s">
        <v>123</v>
      </c>
      <c r="I917">
        <f>COUNTIF('Point Totals by Grade-Gender'!A:A,'Team Points Summary'!H917)</f>
        <v>1</v>
      </c>
      <c r="J917">
        <f t="shared" si="29"/>
      </c>
    </row>
    <row r="919" ht="12.75">
      <c r="A919" s="1" t="s">
        <v>287</v>
      </c>
    </row>
    <row r="920" spans="1:10" ht="12.75">
      <c r="A920">
        <v>1</v>
      </c>
      <c r="B920" t="s">
        <v>291</v>
      </c>
      <c r="C920">
        <v>34</v>
      </c>
      <c r="D920">
        <v>8</v>
      </c>
      <c r="E920">
        <v>9</v>
      </c>
      <c r="F920">
        <v>17</v>
      </c>
      <c r="H920" t="str">
        <f>CONCATENATE("Grade 5 Girls ",B920)</f>
        <v>Grade 5 Girls Michael A. Kostek A</v>
      </c>
      <c r="I920">
        <f>COUNTIF('Point Totals by Grade-Gender'!A:A,'Team Points Summary'!H920)</f>
        <v>1</v>
      </c>
      <c r="J920">
        <f t="shared" si="29"/>
      </c>
    </row>
    <row r="921" spans="1:10" ht="12.75">
      <c r="A921">
        <v>2</v>
      </c>
      <c r="B921" t="s">
        <v>294</v>
      </c>
      <c r="C921">
        <v>34</v>
      </c>
      <c r="D921">
        <v>1</v>
      </c>
      <c r="E921">
        <v>6</v>
      </c>
      <c r="F921">
        <v>27</v>
      </c>
      <c r="H921" t="str">
        <f aca="true" t="shared" si="32" ref="H921:H932">CONCATENATE("Grade 5 Girls ",B921)</f>
        <v>Grade 5 Girls Windsor Park A</v>
      </c>
      <c r="I921">
        <f>COUNTIF('Point Totals by Grade-Gender'!A:A,'Team Points Summary'!H921)</f>
        <v>1</v>
      </c>
      <c r="J921">
        <f t="shared" si="29"/>
      </c>
    </row>
    <row r="922" spans="1:10" ht="12.75">
      <c r="A922">
        <v>3</v>
      </c>
      <c r="B922" t="s">
        <v>318</v>
      </c>
      <c r="C922">
        <v>83</v>
      </c>
      <c r="D922">
        <v>3</v>
      </c>
      <c r="E922">
        <v>12</v>
      </c>
      <c r="F922">
        <v>68</v>
      </c>
      <c r="H922" t="str">
        <f t="shared" si="32"/>
        <v>Grade 5 Girls Strathcona Christian Ac A</v>
      </c>
      <c r="I922">
        <f>COUNTIF('Point Totals by Grade-Gender'!A:A,'Team Points Summary'!H922)</f>
        <v>1</v>
      </c>
      <c r="J922">
        <f t="shared" si="29"/>
      </c>
    </row>
    <row r="923" spans="1:10" ht="12.75">
      <c r="A923">
        <v>4</v>
      </c>
      <c r="B923" t="s">
        <v>615</v>
      </c>
      <c r="C923">
        <v>86</v>
      </c>
      <c r="D923">
        <v>19</v>
      </c>
      <c r="E923">
        <v>24</v>
      </c>
      <c r="F923">
        <v>43</v>
      </c>
      <c r="H923" t="str">
        <f t="shared" si="32"/>
        <v>Grade 5 Girls Holy Redeemer A</v>
      </c>
      <c r="I923">
        <f>COUNTIF('Point Totals by Grade-Gender'!A:A,'Team Points Summary'!H923)</f>
        <v>1</v>
      </c>
      <c r="J923">
        <f t="shared" si="29"/>
      </c>
    </row>
    <row r="924" spans="1:10" ht="12.75">
      <c r="A924">
        <v>5</v>
      </c>
      <c r="B924" t="s">
        <v>583</v>
      </c>
      <c r="C924">
        <v>89</v>
      </c>
      <c r="D924">
        <v>11</v>
      </c>
      <c r="E924">
        <v>38</v>
      </c>
      <c r="F924">
        <v>40</v>
      </c>
      <c r="H924" t="str">
        <f t="shared" si="32"/>
        <v>Grade 5 Girls Greenfield A</v>
      </c>
      <c r="I924">
        <f>COUNTIF('Point Totals by Grade-Gender'!A:A,'Team Points Summary'!H924)</f>
        <v>1</v>
      </c>
      <c r="J924">
        <f t="shared" si="29"/>
      </c>
    </row>
    <row r="925" spans="1:10" ht="12.75">
      <c r="A925">
        <v>6</v>
      </c>
      <c r="B925" t="s">
        <v>304</v>
      </c>
      <c r="C925">
        <v>97</v>
      </c>
      <c r="D925">
        <v>10</v>
      </c>
      <c r="E925">
        <v>14</v>
      </c>
      <c r="F925">
        <v>73</v>
      </c>
      <c r="H925" t="str">
        <f t="shared" si="32"/>
        <v>Grade 5 Girls Holyrood A</v>
      </c>
      <c r="I925">
        <f>COUNTIF('Point Totals by Grade-Gender'!A:A,'Team Points Summary'!H925)</f>
        <v>1</v>
      </c>
      <c r="J925">
        <f t="shared" si="29"/>
      </c>
    </row>
    <row r="926" spans="1:10" ht="12.75">
      <c r="A926">
        <v>7</v>
      </c>
      <c r="B926" t="s">
        <v>385</v>
      </c>
      <c r="C926">
        <v>100</v>
      </c>
      <c r="D926">
        <v>25</v>
      </c>
      <c r="E926">
        <v>26</v>
      </c>
      <c r="F926">
        <v>49</v>
      </c>
      <c r="H926" t="str">
        <f t="shared" si="32"/>
        <v>Grade 5 Girls Westbrook A</v>
      </c>
      <c r="I926">
        <f>COUNTIF('Point Totals by Grade-Gender'!A:A,'Team Points Summary'!H926)</f>
        <v>1</v>
      </c>
      <c r="J926">
        <f t="shared" si="29"/>
      </c>
    </row>
    <row r="927" spans="1:10" ht="12.75">
      <c r="A927">
        <v>8</v>
      </c>
      <c r="B927" t="s">
        <v>293</v>
      </c>
      <c r="C927">
        <v>110</v>
      </c>
      <c r="D927">
        <v>29</v>
      </c>
      <c r="E927">
        <v>37</v>
      </c>
      <c r="F927">
        <v>44</v>
      </c>
      <c r="H927" t="str">
        <f t="shared" si="32"/>
        <v>Grade 5 Girls Pine Street A</v>
      </c>
      <c r="I927">
        <f>COUNTIF('Point Totals by Grade-Gender'!A:A,'Team Points Summary'!H927)</f>
        <v>1</v>
      </c>
      <c r="J927">
        <f t="shared" si="29"/>
      </c>
    </row>
    <row r="928" spans="1:10" ht="12.75">
      <c r="A928">
        <v>9</v>
      </c>
      <c r="B928" t="s">
        <v>292</v>
      </c>
      <c r="C928">
        <v>113</v>
      </c>
      <c r="D928">
        <v>30</v>
      </c>
      <c r="E928">
        <v>31</v>
      </c>
      <c r="F928">
        <v>52</v>
      </c>
      <c r="H928" t="str">
        <f t="shared" si="32"/>
        <v>Grade 5 Girls George P. Nicholson A</v>
      </c>
      <c r="I928">
        <f>COUNTIF('Point Totals by Grade-Gender'!A:A,'Team Points Summary'!H928)</f>
        <v>1</v>
      </c>
      <c r="J928">
        <f t="shared" si="29"/>
      </c>
    </row>
    <row r="929" spans="1:10" ht="12.75">
      <c r="A929">
        <v>10</v>
      </c>
      <c r="B929" t="s">
        <v>331</v>
      </c>
      <c r="C929">
        <v>150</v>
      </c>
      <c r="D929">
        <v>7</v>
      </c>
      <c r="E929">
        <v>71</v>
      </c>
      <c r="F929">
        <v>72</v>
      </c>
      <c r="H929" t="str">
        <f t="shared" si="32"/>
        <v>Grade 5 Girls Crestwood A</v>
      </c>
      <c r="I929">
        <f>COUNTIF('Point Totals by Grade-Gender'!A:A,'Team Points Summary'!H929)</f>
        <v>1</v>
      </c>
      <c r="J929">
        <f t="shared" si="29"/>
      </c>
    </row>
    <row r="930" spans="1:10" ht="12.75">
      <c r="A930">
        <v>11</v>
      </c>
      <c r="B930" t="s">
        <v>360</v>
      </c>
      <c r="C930">
        <v>181</v>
      </c>
      <c r="D930">
        <v>13</v>
      </c>
      <c r="E930">
        <v>83</v>
      </c>
      <c r="F930">
        <v>85</v>
      </c>
      <c r="H930" t="str">
        <f t="shared" si="32"/>
        <v>Grade 5 Girls Centennial A</v>
      </c>
      <c r="I930">
        <f>COUNTIF('Point Totals by Grade-Gender'!A:A,'Team Points Summary'!H930)</f>
        <v>1</v>
      </c>
      <c r="J930">
        <f t="shared" si="29"/>
      </c>
    </row>
    <row r="931" spans="1:10" ht="12.75">
      <c r="A931">
        <v>12</v>
      </c>
      <c r="B931" t="s">
        <v>608</v>
      </c>
      <c r="C931">
        <v>182</v>
      </c>
      <c r="D931">
        <v>23</v>
      </c>
      <c r="E931">
        <v>58</v>
      </c>
      <c r="F931">
        <v>101</v>
      </c>
      <c r="H931" t="str">
        <f t="shared" si="32"/>
        <v>Grade 5 Girls Major General Griesbach A</v>
      </c>
      <c r="I931">
        <f>COUNTIF('Point Totals by Grade-Gender'!A:A,'Team Points Summary'!H931)</f>
        <v>1</v>
      </c>
      <c r="J931">
        <f t="shared" si="29"/>
      </c>
    </row>
    <row r="932" spans="1:10" ht="12.75">
      <c r="A932">
        <v>13</v>
      </c>
      <c r="B932" t="s">
        <v>296</v>
      </c>
      <c r="C932">
        <v>183</v>
      </c>
      <c r="D932">
        <v>48</v>
      </c>
      <c r="E932">
        <v>51</v>
      </c>
      <c r="F932">
        <v>84</v>
      </c>
      <c r="H932" t="str">
        <f t="shared" si="32"/>
        <v>Grade 5 Girls Brookside A</v>
      </c>
      <c r="I932">
        <f>COUNTIF('Point Totals by Grade-Gender'!A:A,'Team Points Summary'!H932)</f>
        <v>1</v>
      </c>
      <c r="J932">
        <f t="shared" si="29"/>
      </c>
    </row>
    <row r="933" spans="1:10" ht="12.75">
      <c r="A933">
        <v>14</v>
      </c>
      <c r="B933" t="s">
        <v>298</v>
      </c>
      <c r="C933">
        <v>189</v>
      </c>
      <c r="D933">
        <v>59</v>
      </c>
      <c r="E933">
        <v>63</v>
      </c>
      <c r="F933">
        <v>67</v>
      </c>
      <c r="H933" t="str">
        <f aca="true" t="shared" si="33" ref="H933:H955">CONCATENATE("Grade 5 Girls ",B933)</f>
        <v>Grade 5 Girls Rio Terrace A</v>
      </c>
      <c r="I933">
        <f>COUNTIF('Point Totals by Grade-Gender'!A:A,'Team Points Summary'!H933)</f>
        <v>1</v>
      </c>
      <c r="J933">
        <f t="shared" si="29"/>
      </c>
    </row>
    <row r="934" spans="1:10" ht="12.75">
      <c r="A934">
        <v>15</v>
      </c>
      <c r="B934" t="s">
        <v>324</v>
      </c>
      <c r="C934">
        <v>202</v>
      </c>
      <c r="D934">
        <v>46</v>
      </c>
      <c r="E934">
        <v>76</v>
      </c>
      <c r="F934">
        <v>80</v>
      </c>
      <c r="H934" t="str">
        <f t="shared" si="33"/>
        <v>Grade 5 Girls Pine Street B</v>
      </c>
      <c r="I934">
        <f>COUNTIF('Point Totals by Grade-Gender'!A:A,'Team Points Summary'!H934)</f>
        <v>1</v>
      </c>
      <c r="J934">
        <f t="shared" si="29"/>
      </c>
    </row>
    <row r="935" spans="1:10" ht="12.75">
      <c r="A935">
        <v>16</v>
      </c>
      <c r="B935" t="s">
        <v>325</v>
      </c>
      <c r="C935">
        <v>214</v>
      </c>
      <c r="D935">
        <v>53</v>
      </c>
      <c r="E935">
        <v>69</v>
      </c>
      <c r="F935">
        <v>92</v>
      </c>
      <c r="H935" t="str">
        <f t="shared" si="33"/>
        <v>Grade 5 Girls Earl Buxton A</v>
      </c>
      <c r="I935">
        <f>COUNTIF('Point Totals by Grade-Gender'!A:A,'Team Points Summary'!H935)</f>
        <v>1</v>
      </c>
      <c r="J935">
        <f t="shared" si="29"/>
      </c>
    </row>
    <row r="936" spans="1:10" ht="12.75">
      <c r="A936">
        <v>17</v>
      </c>
      <c r="B936" t="s">
        <v>386</v>
      </c>
      <c r="C936">
        <v>224</v>
      </c>
      <c r="D936">
        <v>50</v>
      </c>
      <c r="E936">
        <v>65</v>
      </c>
      <c r="F936">
        <v>109</v>
      </c>
      <c r="H936" t="str">
        <f t="shared" si="33"/>
        <v>Grade 5 Girls Westbrook B</v>
      </c>
      <c r="I936">
        <f>COUNTIF('Point Totals by Grade-Gender'!A:A,'Team Points Summary'!H936)</f>
        <v>1</v>
      </c>
      <c r="J936">
        <f t="shared" si="29"/>
      </c>
    </row>
    <row r="937" spans="1:10" ht="12.75">
      <c r="A937">
        <v>18</v>
      </c>
      <c r="B937" t="s">
        <v>358</v>
      </c>
      <c r="C937">
        <v>231</v>
      </c>
      <c r="D937">
        <v>39</v>
      </c>
      <c r="E937">
        <v>77</v>
      </c>
      <c r="F937">
        <v>115</v>
      </c>
      <c r="H937" t="str">
        <f t="shared" si="33"/>
        <v>Grade 5 Girls Garneau A</v>
      </c>
      <c r="I937">
        <f>COUNTIF('Point Totals by Grade-Gender'!A:A,'Team Points Summary'!H937)</f>
        <v>1</v>
      </c>
      <c r="J937">
        <f t="shared" si="29"/>
      </c>
    </row>
    <row r="938" spans="1:10" ht="12.75">
      <c r="A938">
        <v>19</v>
      </c>
      <c r="B938" t="s">
        <v>413</v>
      </c>
      <c r="C938">
        <v>243</v>
      </c>
      <c r="D938">
        <v>47</v>
      </c>
      <c r="E938">
        <v>64</v>
      </c>
      <c r="F938">
        <v>132</v>
      </c>
      <c r="H938" t="str">
        <f t="shared" si="33"/>
        <v>Grade 5 Girls Rideau Park A</v>
      </c>
      <c r="I938">
        <f>COUNTIF('Point Totals by Grade-Gender'!A:A,'Team Points Summary'!H938)</f>
        <v>1</v>
      </c>
      <c r="J938">
        <f t="shared" si="29"/>
      </c>
    </row>
    <row r="939" spans="1:10" ht="12.75">
      <c r="A939">
        <v>20</v>
      </c>
      <c r="B939" t="s">
        <v>302</v>
      </c>
      <c r="C939">
        <v>252</v>
      </c>
      <c r="D939">
        <v>35</v>
      </c>
      <c r="E939">
        <v>105</v>
      </c>
      <c r="F939">
        <v>112</v>
      </c>
      <c r="H939" t="str">
        <f t="shared" si="33"/>
        <v>Grade 5 Girls Brander Gardens A</v>
      </c>
      <c r="I939">
        <f>COUNTIF('Point Totals by Grade-Gender'!A:A,'Team Points Summary'!H939)</f>
        <v>1</v>
      </c>
      <c r="J939">
        <f t="shared" si="29"/>
      </c>
    </row>
    <row r="940" spans="1:10" ht="12.75">
      <c r="A940">
        <v>21</v>
      </c>
      <c r="B940" t="s">
        <v>359</v>
      </c>
      <c r="C940">
        <v>272</v>
      </c>
      <c r="D940">
        <v>22</v>
      </c>
      <c r="E940">
        <v>91</v>
      </c>
      <c r="F940">
        <v>159</v>
      </c>
      <c r="H940" t="str">
        <f t="shared" si="33"/>
        <v>Grade 5 Girls George H. Luck A</v>
      </c>
      <c r="I940">
        <f>COUNTIF('Point Totals by Grade-Gender'!A:A,'Team Points Summary'!H940)</f>
        <v>1</v>
      </c>
      <c r="J940">
        <f t="shared" si="29"/>
      </c>
    </row>
    <row r="941" spans="1:10" ht="12.75">
      <c r="A941">
        <v>22</v>
      </c>
      <c r="B941" t="s">
        <v>342</v>
      </c>
      <c r="C941">
        <v>305</v>
      </c>
      <c r="D941">
        <v>89</v>
      </c>
      <c r="E941">
        <v>106</v>
      </c>
      <c r="F941">
        <v>110</v>
      </c>
      <c r="H941" t="str">
        <f t="shared" si="33"/>
        <v>Grade 5 Girls Pine Street C</v>
      </c>
      <c r="I941">
        <f>COUNTIF('Point Totals by Grade-Gender'!A:A,'Team Points Summary'!H941)</f>
        <v>1</v>
      </c>
      <c r="J941">
        <f t="shared" si="29"/>
      </c>
    </row>
    <row r="942" spans="1:10" ht="12.75">
      <c r="A942">
        <v>23</v>
      </c>
      <c r="B942" t="s">
        <v>361</v>
      </c>
      <c r="C942">
        <v>311</v>
      </c>
      <c r="D942">
        <v>78</v>
      </c>
      <c r="E942">
        <v>107</v>
      </c>
      <c r="F942">
        <v>126</v>
      </c>
      <c r="H942" t="str">
        <f t="shared" si="33"/>
        <v>Grade 5 Girls Win Ferguson A</v>
      </c>
      <c r="I942">
        <f>COUNTIF('Point Totals by Grade-Gender'!A:A,'Team Points Summary'!H942)</f>
        <v>1</v>
      </c>
      <c r="J942">
        <f t="shared" si="29"/>
      </c>
    </row>
    <row r="943" spans="1:10" ht="12.75">
      <c r="A943">
        <v>24</v>
      </c>
      <c r="B943" t="s">
        <v>316</v>
      </c>
      <c r="C943">
        <v>320</v>
      </c>
      <c r="D943">
        <v>74</v>
      </c>
      <c r="E943">
        <v>122</v>
      </c>
      <c r="F943">
        <v>124</v>
      </c>
      <c r="H943" t="str">
        <f t="shared" si="33"/>
        <v>Grade 5 Girls Holyrood B</v>
      </c>
      <c r="I943">
        <f>COUNTIF('Point Totals by Grade-Gender'!A:A,'Team Points Summary'!H943)</f>
        <v>1</v>
      </c>
      <c r="J943">
        <f t="shared" si="29"/>
      </c>
    </row>
    <row r="944" spans="1:10" ht="12.75">
      <c r="A944">
        <v>25</v>
      </c>
      <c r="B944" t="s">
        <v>313</v>
      </c>
      <c r="C944">
        <v>320</v>
      </c>
      <c r="D944">
        <v>90</v>
      </c>
      <c r="E944">
        <v>114</v>
      </c>
      <c r="F944">
        <v>116</v>
      </c>
      <c r="H944" t="str">
        <f t="shared" si="33"/>
        <v>Grade 5 Girls Rio Terrace B</v>
      </c>
      <c r="I944">
        <f>COUNTIF('Point Totals by Grade-Gender'!A:A,'Team Points Summary'!H944)</f>
        <v>1</v>
      </c>
      <c r="J944">
        <f t="shared" si="29"/>
      </c>
    </row>
    <row r="945" spans="1:10" ht="12.75">
      <c r="A945">
        <v>26</v>
      </c>
      <c r="B945" t="s">
        <v>616</v>
      </c>
      <c r="C945">
        <v>322</v>
      </c>
      <c r="D945">
        <v>95</v>
      </c>
      <c r="E945">
        <v>99</v>
      </c>
      <c r="F945">
        <v>128</v>
      </c>
      <c r="H945" t="str">
        <f t="shared" si="33"/>
        <v>Grade 5 Girls Holy Redeemer B</v>
      </c>
      <c r="I945">
        <f>COUNTIF('Point Totals by Grade-Gender'!A:A,'Team Points Summary'!H945)</f>
        <v>1</v>
      </c>
      <c r="J945">
        <f t="shared" si="29"/>
      </c>
    </row>
    <row r="946" spans="1:10" ht="12.75">
      <c r="A946">
        <v>27</v>
      </c>
      <c r="B946" t="s">
        <v>605</v>
      </c>
      <c r="C946">
        <v>336</v>
      </c>
      <c r="D946">
        <v>86</v>
      </c>
      <c r="E946">
        <v>113</v>
      </c>
      <c r="F946">
        <v>137</v>
      </c>
      <c r="H946" t="str">
        <f t="shared" si="33"/>
        <v>Grade 5 Girls Victoria A</v>
      </c>
      <c r="I946">
        <f>COUNTIF('Point Totals by Grade-Gender'!A:A,'Team Points Summary'!H946)</f>
        <v>1</v>
      </c>
      <c r="J946">
        <f t="shared" si="29"/>
      </c>
    </row>
    <row r="947" spans="1:10" ht="12.75">
      <c r="A947">
        <v>28</v>
      </c>
      <c r="B947" t="s">
        <v>419</v>
      </c>
      <c r="C947">
        <v>350</v>
      </c>
      <c r="D947">
        <v>102</v>
      </c>
      <c r="E947">
        <v>103</v>
      </c>
      <c r="F947">
        <v>145</v>
      </c>
      <c r="H947" t="str">
        <f t="shared" si="33"/>
        <v>Grade 5 Girls Riverdale A</v>
      </c>
      <c r="I947">
        <f>COUNTIF('Point Totals by Grade-Gender'!A:A,'Team Points Summary'!H947)</f>
        <v>1</v>
      </c>
      <c r="J947">
        <f t="shared" si="29"/>
      </c>
    </row>
    <row r="948" spans="1:10" ht="12.75">
      <c r="A948">
        <v>29</v>
      </c>
      <c r="B948" t="s">
        <v>347</v>
      </c>
      <c r="C948">
        <v>353</v>
      </c>
      <c r="D948">
        <v>93</v>
      </c>
      <c r="E948">
        <v>120</v>
      </c>
      <c r="F948">
        <v>140</v>
      </c>
      <c r="H948" t="str">
        <f t="shared" si="33"/>
        <v>Grade 5 Girls Earl Buxton B</v>
      </c>
      <c r="I948">
        <f>COUNTIF('Point Totals by Grade-Gender'!A:A,'Team Points Summary'!H948)</f>
        <v>1</v>
      </c>
      <c r="J948">
        <f t="shared" si="29"/>
      </c>
    </row>
    <row r="949" spans="1:10" ht="12.75">
      <c r="A949">
        <v>30</v>
      </c>
      <c r="B949" t="s">
        <v>381</v>
      </c>
      <c r="C949">
        <v>395</v>
      </c>
      <c r="D949">
        <v>121</v>
      </c>
      <c r="E949">
        <v>135</v>
      </c>
      <c r="F949">
        <v>139</v>
      </c>
      <c r="H949" t="str">
        <f t="shared" si="33"/>
        <v>Grade 5 Girls Steinhauer A</v>
      </c>
      <c r="I949">
        <f>COUNTIF('Point Totals by Grade-Gender'!A:A,'Team Points Summary'!H949)</f>
        <v>1</v>
      </c>
      <c r="J949">
        <f t="shared" si="29"/>
      </c>
    </row>
    <row r="950" spans="1:10" ht="12.75">
      <c r="A950">
        <v>31</v>
      </c>
      <c r="B950" t="s">
        <v>400</v>
      </c>
      <c r="C950">
        <v>396</v>
      </c>
      <c r="D950">
        <v>117</v>
      </c>
      <c r="E950">
        <v>123</v>
      </c>
      <c r="F950">
        <v>156</v>
      </c>
      <c r="H950" t="str">
        <f t="shared" si="33"/>
        <v>Grade 5 Girls Calder A</v>
      </c>
      <c r="I950">
        <f>COUNTIF('Point Totals by Grade-Gender'!A:A,'Team Points Summary'!H950)</f>
        <v>1</v>
      </c>
      <c r="J950">
        <f t="shared" si="29"/>
      </c>
    </row>
    <row r="951" spans="1:10" ht="12.75">
      <c r="A951">
        <v>32</v>
      </c>
      <c r="B951" t="s">
        <v>611</v>
      </c>
      <c r="C951">
        <v>412</v>
      </c>
      <c r="D951">
        <v>129</v>
      </c>
      <c r="E951">
        <v>130</v>
      </c>
      <c r="F951">
        <v>153</v>
      </c>
      <c r="H951" t="str">
        <f t="shared" si="33"/>
        <v>Grade 5 Girls Athlone A</v>
      </c>
      <c r="I951">
        <f>COUNTIF('Point Totals by Grade-Gender'!A:A,'Team Points Summary'!H951)</f>
        <v>1</v>
      </c>
      <c r="J951">
        <f>IF(I951=0,"MISSING","")</f>
      </c>
    </row>
    <row r="952" spans="1:10" ht="12.75">
      <c r="A952">
        <v>33</v>
      </c>
      <c r="B952" t="s">
        <v>614</v>
      </c>
      <c r="C952">
        <v>420</v>
      </c>
      <c r="D952">
        <v>108</v>
      </c>
      <c r="E952">
        <v>154</v>
      </c>
      <c r="F952">
        <v>158</v>
      </c>
      <c r="H952" t="str">
        <f t="shared" si="33"/>
        <v>Grade 5 Girls Major General Griesbach B</v>
      </c>
      <c r="I952">
        <f>COUNTIF('Point Totals by Grade-Gender'!A:A,'Team Points Summary'!H952)</f>
        <v>1</v>
      </c>
      <c r="J952">
        <f>IF(I952=0,"MISSING","")</f>
      </c>
    </row>
    <row r="953" spans="1:10" ht="12.75">
      <c r="A953">
        <v>34</v>
      </c>
      <c r="B953" t="s">
        <v>308</v>
      </c>
      <c r="C953">
        <v>442</v>
      </c>
      <c r="D953">
        <v>143</v>
      </c>
      <c r="E953">
        <v>149</v>
      </c>
      <c r="F953">
        <v>150</v>
      </c>
      <c r="H953" t="str">
        <f t="shared" si="33"/>
        <v>Grade 5 Girls Crawford Plains A</v>
      </c>
      <c r="I953">
        <f>COUNTIF('Point Totals by Grade-Gender'!A:A,'Team Points Summary'!H953)</f>
        <v>1</v>
      </c>
      <c r="J953">
        <f>IF(I953=0,"MISSING","")</f>
      </c>
    </row>
    <row r="954" spans="1:10" ht="12.75">
      <c r="A954">
        <v>35</v>
      </c>
      <c r="B954" t="s">
        <v>612</v>
      </c>
      <c r="C954">
        <v>468</v>
      </c>
      <c r="D954">
        <v>147</v>
      </c>
      <c r="E954">
        <v>160</v>
      </c>
      <c r="F954">
        <v>161</v>
      </c>
      <c r="H954" t="str">
        <f t="shared" si="33"/>
        <v>Grade 5 Girls Garneau B</v>
      </c>
      <c r="I954">
        <f>COUNTIF('Point Totals by Grade-Gender'!A:A,'Team Points Summary'!H954)</f>
        <v>1</v>
      </c>
      <c r="J954">
        <f>IF(I954=0,"MISSING","")</f>
      </c>
    </row>
    <row r="955" spans="1:10" ht="12.75">
      <c r="A955">
        <v>36</v>
      </c>
      <c r="B955" t="s">
        <v>387</v>
      </c>
      <c r="C955">
        <v>482</v>
      </c>
      <c r="D955">
        <v>151</v>
      </c>
      <c r="E955">
        <v>165</v>
      </c>
      <c r="F955">
        <v>166</v>
      </c>
      <c r="H955" t="str">
        <f t="shared" si="33"/>
        <v>Grade 5 Girls Crawford Plains B</v>
      </c>
      <c r="I955">
        <f>COUNTIF('Point Totals by Grade-Gender'!A:A,'Team Points Summary'!H955)</f>
        <v>1</v>
      </c>
      <c r="J955">
        <f>IF(I955=0,"MISSING","")</f>
      </c>
    </row>
    <row r="956" spans="3:10" ht="12.75">
      <c r="C956">
        <f>SUM(C920:C955)</f>
        <v>8901</v>
      </c>
      <c r="H956" s="1" t="s">
        <v>124</v>
      </c>
      <c r="I956">
        <f>COUNTIF('Point Totals by Grade-Gender'!A:A,'Team Points Summary'!H956)</f>
        <v>1</v>
      </c>
      <c r="J956">
        <f aca="true" t="shared" si="34" ref="J956:J1030">IF(I956=0,"MISSING","")</f>
      </c>
    </row>
    <row r="958" ht="12.75">
      <c r="A958" s="1" t="s">
        <v>288</v>
      </c>
    </row>
    <row r="959" spans="1:10" ht="12.75">
      <c r="A959">
        <v>1</v>
      </c>
      <c r="B959" t="s">
        <v>291</v>
      </c>
      <c r="C959">
        <v>52</v>
      </c>
      <c r="D959">
        <v>8</v>
      </c>
      <c r="E959">
        <v>15</v>
      </c>
      <c r="F959">
        <v>29</v>
      </c>
      <c r="H959" t="str">
        <f>CONCATENATE("Grade 5 Boys ",B959)</f>
        <v>Grade 5 Boys Michael A. Kostek A</v>
      </c>
      <c r="I959">
        <f>COUNTIF('Point Totals by Grade-Gender'!A:A,'Team Points Summary'!H959)</f>
        <v>1</v>
      </c>
      <c r="J959">
        <f t="shared" si="34"/>
      </c>
    </row>
    <row r="960" spans="1:10" ht="12.75">
      <c r="A960">
        <v>2</v>
      </c>
      <c r="B960" t="s">
        <v>356</v>
      </c>
      <c r="C960">
        <v>60</v>
      </c>
      <c r="D960">
        <v>7</v>
      </c>
      <c r="E960">
        <v>25</v>
      </c>
      <c r="F960">
        <v>28</v>
      </c>
      <c r="H960" t="str">
        <f aca="true" t="shared" si="35" ref="H960:H999">CONCATENATE("Grade 5 Boys ",B960)</f>
        <v>Grade 5 Boys Patricia Heights A</v>
      </c>
      <c r="I960">
        <f>COUNTIF('Point Totals by Grade-Gender'!A:A,'Team Points Summary'!H960)</f>
        <v>1</v>
      </c>
      <c r="J960">
        <f t="shared" si="34"/>
      </c>
    </row>
    <row r="961" spans="1:10" ht="12.75">
      <c r="A961">
        <v>3</v>
      </c>
      <c r="B961" t="s">
        <v>304</v>
      </c>
      <c r="C961">
        <v>70</v>
      </c>
      <c r="D961">
        <v>9</v>
      </c>
      <c r="E961">
        <v>10</v>
      </c>
      <c r="F961">
        <v>51</v>
      </c>
      <c r="H961" t="str">
        <f t="shared" si="35"/>
        <v>Grade 5 Boys Holyrood A</v>
      </c>
      <c r="I961">
        <f>COUNTIF('Point Totals by Grade-Gender'!A:A,'Team Points Summary'!H961)</f>
        <v>1</v>
      </c>
      <c r="J961">
        <f t="shared" si="34"/>
      </c>
    </row>
    <row r="962" spans="1:10" ht="12.75">
      <c r="A962">
        <v>4</v>
      </c>
      <c r="B962" t="s">
        <v>318</v>
      </c>
      <c r="C962">
        <v>72</v>
      </c>
      <c r="D962">
        <v>14</v>
      </c>
      <c r="E962">
        <v>26</v>
      </c>
      <c r="F962">
        <v>32</v>
      </c>
      <c r="H962" t="str">
        <f t="shared" si="35"/>
        <v>Grade 5 Boys Strathcona Christian Ac A</v>
      </c>
      <c r="I962">
        <f>COUNTIF('Point Totals by Grade-Gender'!A:A,'Team Points Summary'!H962)</f>
        <v>1</v>
      </c>
      <c r="J962">
        <f t="shared" si="34"/>
      </c>
    </row>
    <row r="963" spans="1:10" ht="12.75">
      <c r="A963">
        <v>5</v>
      </c>
      <c r="B963" t="s">
        <v>302</v>
      </c>
      <c r="C963">
        <v>85</v>
      </c>
      <c r="D963">
        <v>4</v>
      </c>
      <c r="E963">
        <v>40</v>
      </c>
      <c r="F963">
        <v>41</v>
      </c>
      <c r="H963" t="str">
        <f t="shared" si="35"/>
        <v>Grade 5 Boys Brander Gardens A</v>
      </c>
      <c r="I963">
        <f>COUNTIF('Point Totals by Grade-Gender'!A:A,'Team Points Summary'!H963)</f>
        <v>1</v>
      </c>
      <c r="J963">
        <f t="shared" si="34"/>
      </c>
    </row>
    <row r="964" spans="1:10" ht="12.75">
      <c r="A964">
        <v>6</v>
      </c>
      <c r="B964" t="s">
        <v>378</v>
      </c>
      <c r="C964">
        <v>98</v>
      </c>
      <c r="D964">
        <v>19</v>
      </c>
      <c r="E964">
        <v>20</v>
      </c>
      <c r="F964">
        <v>59</v>
      </c>
      <c r="H964" t="str">
        <f t="shared" si="35"/>
        <v>Grade 5 Boys Forest Heights A</v>
      </c>
      <c r="I964">
        <f>COUNTIF('Point Totals by Grade-Gender'!A:A,'Team Points Summary'!H964)</f>
        <v>1</v>
      </c>
      <c r="J964">
        <f t="shared" si="34"/>
      </c>
    </row>
    <row r="965" spans="1:10" ht="12.75">
      <c r="A965">
        <v>7</v>
      </c>
      <c r="B965" t="s">
        <v>325</v>
      </c>
      <c r="C965">
        <v>105</v>
      </c>
      <c r="D965">
        <v>6</v>
      </c>
      <c r="E965">
        <v>49</v>
      </c>
      <c r="F965">
        <v>50</v>
      </c>
      <c r="H965" t="str">
        <f t="shared" si="35"/>
        <v>Grade 5 Boys Earl Buxton A</v>
      </c>
      <c r="I965">
        <f>COUNTIF('Point Totals by Grade-Gender'!A:A,'Team Points Summary'!H965)</f>
        <v>1</v>
      </c>
      <c r="J965">
        <f t="shared" si="34"/>
      </c>
    </row>
    <row r="966" spans="1:10" ht="12.75">
      <c r="A966">
        <v>8</v>
      </c>
      <c r="B966" t="s">
        <v>296</v>
      </c>
      <c r="C966">
        <v>111</v>
      </c>
      <c r="D966">
        <v>11</v>
      </c>
      <c r="E966">
        <v>47</v>
      </c>
      <c r="F966">
        <v>53</v>
      </c>
      <c r="H966" t="str">
        <f t="shared" si="35"/>
        <v>Grade 5 Boys Brookside A</v>
      </c>
      <c r="I966">
        <f>COUNTIF('Point Totals by Grade-Gender'!A:A,'Team Points Summary'!H966)</f>
        <v>1</v>
      </c>
      <c r="J966">
        <f t="shared" si="34"/>
      </c>
    </row>
    <row r="967" spans="1:10" ht="12.75">
      <c r="A967">
        <v>9</v>
      </c>
      <c r="B967" t="s">
        <v>379</v>
      </c>
      <c r="C967">
        <v>134</v>
      </c>
      <c r="D967">
        <v>30</v>
      </c>
      <c r="E967">
        <v>38</v>
      </c>
      <c r="F967">
        <v>66</v>
      </c>
      <c r="H967" t="str">
        <f t="shared" si="35"/>
        <v>Grade 5 Boys Donnan A</v>
      </c>
      <c r="I967">
        <f>COUNTIF('Point Totals by Grade-Gender'!A:A,'Team Points Summary'!H967)</f>
        <v>1</v>
      </c>
      <c r="J967">
        <f t="shared" si="34"/>
      </c>
    </row>
    <row r="968" spans="1:10" ht="12.75">
      <c r="A968">
        <v>10</v>
      </c>
      <c r="B968" t="s">
        <v>292</v>
      </c>
      <c r="C968">
        <v>143</v>
      </c>
      <c r="D968">
        <v>5</v>
      </c>
      <c r="E968">
        <v>57</v>
      </c>
      <c r="F968">
        <v>81</v>
      </c>
      <c r="H968" t="str">
        <f t="shared" si="35"/>
        <v>Grade 5 Boys George P. Nicholson A</v>
      </c>
      <c r="I968">
        <f>COUNTIF('Point Totals by Grade-Gender'!A:A,'Team Points Summary'!H968)</f>
        <v>1</v>
      </c>
      <c r="J968">
        <f t="shared" si="34"/>
      </c>
    </row>
    <row r="969" spans="1:10" ht="12.75">
      <c r="A969">
        <v>11</v>
      </c>
      <c r="B969" t="s">
        <v>300</v>
      </c>
      <c r="C969">
        <v>144</v>
      </c>
      <c r="D969">
        <v>44</v>
      </c>
      <c r="E969">
        <v>48</v>
      </c>
      <c r="F969">
        <v>52</v>
      </c>
      <c r="H969" t="str">
        <f t="shared" si="35"/>
        <v>Grade 5 Boys Parkallen A</v>
      </c>
      <c r="I969">
        <f>COUNTIF('Point Totals by Grade-Gender'!A:A,'Team Points Summary'!H969)</f>
        <v>1</v>
      </c>
      <c r="J969">
        <f t="shared" si="34"/>
      </c>
    </row>
    <row r="970" spans="1:10" ht="12.75">
      <c r="A970">
        <v>12</v>
      </c>
      <c r="B970" t="s">
        <v>361</v>
      </c>
      <c r="C970">
        <v>152</v>
      </c>
      <c r="D970">
        <v>23</v>
      </c>
      <c r="E970">
        <v>37</v>
      </c>
      <c r="F970">
        <v>92</v>
      </c>
      <c r="H970" t="str">
        <f t="shared" si="35"/>
        <v>Grade 5 Boys Win Ferguson A</v>
      </c>
      <c r="I970">
        <f>COUNTIF('Point Totals by Grade-Gender'!A:A,'Team Points Summary'!H970)</f>
        <v>1</v>
      </c>
      <c r="J970">
        <f t="shared" si="34"/>
      </c>
    </row>
    <row r="971" spans="1:10" ht="12.75">
      <c r="A971">
        <v>13</v>
      </c>
      <c r="B971" t="s">
        <v>308</v>
      </c>
      <c r="C971">
        <v>176</v>
      </c>
      <c r="D971">
        <v>27</v>
      </c>
      <c r="E971">
        <v>61</v>
      </c>
      <c r="F971">
        <v>88</v>
      </c>
      <c r="H971" t="str">
        <f t="shared" si="35"/>
        <v>Grade 5 Boys Crawford Plains A</v>
      </c>
      <c r="I971">
        <f>COUNTIF('Point Totals by Grade-Gender'!A:A,'Team Points Summary'!H971)</f>
        <v>1</v>
      </c>
      <c r="J971">
        <f t="shared" si="34"/>
      </c>
    </row>
    <row r="972" spans="1:10" ht="12.75">
      <c r="A972">
        <v>14</v>
      </c>
      <c r="B972" t="s">
        <v>307</v>
      </c>
      <c r="C972">
        <v>192</v>
      </c>
      <c r="D972">
        <v>36</v>
      </c>
      <c r="E972">
        <v>42</v>
      </c>
      <c r="F972">
        <v>114</v>
      </c>
      <c r="H972" t="str">
        <f t="shared" si="35"/>
        <v>Grade 5 Boys Michael A. Kostek B</v>
      </c>
      <c r="I972">
        <f>COUNTIF('Point Totals by Grade-Gender'!A:A,'Team Points Summary'!H972)</f>
        <v>1</v>
      </c>
      <c r="J972">
        <f t="shared" si="34"/>
      </c>
    </row>
    <row r="973" spans="1:10" ht="12.75">
      <c r="A973">
        <v>15</v>
      </c>
      <c r="B973" t="s">
        <v>297</v>
      </c>
      <c r="C973">
        <v>193</v>
      </c>
      <c r="D973">
        <v>17</v>
      </c>
      <c r="E973">
        <v>79</v>
      </c>
      <c r="F973">
        <v>97</v>
      </c>
      <c r="H973" t="str">
        <f t="shared" si="35"/>
        <v>Grade 5 Boys Johnny Bright A</v>
      </c>
      <c r="I973">
        <f>COUNTIF('Point Totals by Grade-Gender'!A:A,'Team Points Summary'!H973)</f>
        <v>1</v>
      </c>
      <c r="J973">
        <f t="shared" si="34"/>
      </c>
    </row>
    <row r="974" spans="1:10" ht="12.75">
      <c r="A974">
        <v>16</v>
      </c>
      <c r="B974" t="s">
        <v>316</v>
      </c>
      <c r="C974">
        <v>202</v>
      </c>
      <c r="D974">
        <v>55</v>
      </c>
      <c r="E974">
        <v>67</v>
      </c>
      <c r="F974">
        <v>80</v>
      </c>
      <c r="H974" t="str">
        <f t="shared" si="35"/>
        <v>Grade 5 Boys Holyrood B</v>
      </c>
      <c r="I974">
        <f>COUNTIF('Point Totals by Grade-Gender'!A:A,'Team Points Summary'!H974)</f>
        <v>1</v>
      </c>
      <c r="J974">
        <f t="shared" si="34"/>
      </c>
    </row>
    <row r="975" spans="1:10" ht="12.75">
      <c r="A975">
        <v>17</v>
      </c>
      <c r="B975" t="s">
        <v>298</v>
      </c>
      <c r="C975">
        <v>215</v>
      </c>
      <c r="D975">
        <v>39</v>
      </c>
      <c r="E975">
        <v>64</v>
      </c>
      <c r="F975">
        <v>112</v>
      </c>
      <c r="H975" t="str">
        <f t="shared" si="35"/>
        <v>Grade 5 Boys Rio Terrace A</v>
      </c>
      <c r="I975">
        <f>COUNTIF('Point Totals by Grade-Gender'!A:A,'Team Points Summary'!H975)</f>
        <v>1</v>
      </c>
      <c r="J975">
        <f t="shared" si="34"/>
      </c>
    </row>
    <row r="976" spans="1:10" ht="12.75">
      <c r="A976">
        <v>18</v>
      </c>
      <c r="B976" t="s">
        <v>299</v>
      </c>
      <c r="C976">
        <v>219</v>
      </c>
      <c r="D976">
        <v>24</v>
      </c>
      <c r="E976">
        <v>84</v>
      </c>
      <c r="F976">
        <v>111</v>
      </c>
      <c r="H976" t="str">
        <f t="shared" si="35"/>
        <v>Grade 5 Boys McKernan A</v>
      </c>
      <c r="I976">
        <f>COUNTIF('Point Totals by Grade-Gender'!A:A,'Team Points Summary'!H976)</f>
        <v>1</v>
      </c>
      <c r="J976">
        <f t="shared" si="34"/>
      </c>
    </row>
    <row r="977" spans="1:10" ht="12.75">
      <c r="A977">
        <v>19</v>
      </c>
      <c r="B977" t="s">
        <v>615</v>
      </c>
      <c r="C977">
        <v>230</v>
      </c>
      <c r="D977">
        <v>35</v>
      </c>
      <c r="E977">
        <v>94</v>
      </c>
      <c r="F977">
        <v>101</v>
      </c>
      <c r="H977" t="str">
        <f t="shared" si="35"/>
        <v>Grade 5 Boys Holy Redeemer A</v>
      </c>
      <c r="I977">
        <f>COUNTIF('Point Totals by Grade-Gender'!A:A,'Team Points Summary'!H977)</f>
        <v>1</v>
      </c>
      <c r="J977">
        <f t="shared" si="34"/>
      </c>
    </row>
    <row r="978" spans="1:10" ht="12.75">
      <c r="A978">
        <v>20</v>
      </c>
      <c r="B978" t="s">
        <v>380</v>
      </c>
      <c r="C978">
        <v>235</v>
      </c>
      <c r="D978">
        <v>60</v>
      </c>
      <c r="E978">
        <v>85</v>
      </c>
      <c r="F978">
        <v>90</v>
      </c>
      <c r="H978" t="str">
        <f t="shared" si="35"/>
        <v>Grade 5 Boys Forest Heights B</v>
      </c>
      <c r="I978">
        <f>COUNTIF('Point Totals by Grade-Gender'!A:A,'Team Points Summary'!H978)</f>
        <v>1</v>
      </c>
      <c r="J978">
        <f t="shared" si="34"/>
      </c>
    </row>
    <row r="979" spans="1:10" ht="12.75">
      <c r="A979">
        <v>21</v>
      </c>
      <c r="B979" t="s">
        <v>320</v>
      </c>
      <c r="C979">
        <v>261</v>
      </c>
      <c r="D979">
        <v>54</v>
      </c>
      <c r="E979">
        <v>63</v>
      </c>
      <c r="F979">
        <v>144</v>
      </c>
      <c r="H979" t="str">
        <f t="shared" si="35"/>
        <v>Grade 5 Boys Parkallen B</v>
      </c>
      <c r="I979">
        <f>COUNTIF('Point Totals by Grade-Gender'!A:A,'Team Points Summary'!H979)</f>
        <v>1</v>
      </c>
      <c r="J979">
        <f t="shared" si="34"/>
      </c>
    </row>
    <row r="980" spans="1:10" ht="12.75">
      <c r="A980">
        <v>22</v>
      </c>
      <c r="B980" t="s">
        <v>358</v>
      </c>
      <c r="C980">
        <v>269</v>
      </c>
      <c r="D980">
        <v>68</v>
      </c>
      <c r="E980">
        <v>99</v>
      </c>
      <c r="F980">
        <v>102</v>
      </c>
      <c r="H980" t="str">
        <f t="shared" si="35"/>
        <v>Grade 5 Boys Garneau A</v>
      </c>
      <c r="I980">
        <f>COUNTIF('Point Totals by Grade-Gender'!A:A,'Team Points Summary'!H980)</f>
        <v>1</v>
      </c>
      <c r="J980">
        <f t="shared" si="34"/>
      </c>
    </row>
    <row r="981" spans="1:10" ht="12.75">
      <c r="A981">
        <v>23</v>
      </c>
      <c r="B981" t="s">
        <v>301</v>
      </c>
      <c r="C981">
        <v>279</v>
      </c>
      <c r="D981">
        <v>56</v>
      </c>
      <c r="E981">
        <v>93</v>
      </c>
      <c r="F981">
        <v>130</v>
      </c>
      <c r="H981" t="str">
        <f t="shared" si="35"/>
        <v>Grade 5 Boys Edmonton Christian West A</v>
      </c>
      <c r="I981">
        <f>COUNTIF('Point Totals by Grade-Gender'!A:A,'Team Points Summary'!H981)</f>
        <v>1</v>
      </c>
      <c r="J981">
        <f t="shared" si="34"/>
      </c>
    </row>
    <row r="982" spans="1:10" ht="12.75">
      <c r="A982">
        <v>24</v>
      </c>
      <c r="B982" t="s">
        <v>312</v>
      </c>
      <c r="C982">
        <v>308</v>
      </c>
      <c r="D982">
        <v>16</v>
      </c>
      <c r="E982">
        <v>137</v>
      </c>
      <c r="F982">
        <v>155</v>
      </c>
      <c r="H982" t="str">
        <f t="shared" si="35"/>
        <v>Grade 5 Boys Suzuki Charter A</v>
      </c>
      <c r="I982">
        <f>COUNTIF('Point Totals by Grade-Gender'!A:A,'Team Points Summary'!H982)</f>
        <v>1</v>
      </c>
      <c r="J982">
        <f t="shared" si="34"/>
      </c>
    </row>
    <row r="983" spans="1:10" ht="12.75">
      <c r="A983">
        <v>25</v>
      </c>
      <c r="B983" t="s">
        <v>347</v>
      </c>
      <c r="C983">
        <v>313</v>
      </c>
      <c r="D983">
        <v>86</v>
      </c>
      <c r="E983">
        <v>108</v>
      </c>
      <c r="F983">
        <v>119</v>
      </c>
      <c r="H983" t="str">
        <f t="shared" si="35"/>
        <v>Grade 5 Boys Earl Buxton B</v>
      </c>
      <c r="I983">
        <f>COUNTIF('Point Totals by Grade-Gender'!A:A,'Team Points Summary'!H983)</f>
        <v>1</v>
      </c>
      <c r="J983">
        <f t="shared" si="34"/>
      </c>
    </row>
    <row r="984" spans="1:10" ht="12.75">
      <c r="A984">
        <v>26</v>
      </c>
      <c r="B984" t="s">
        <v>364</v>
      </c>
      <c r="C984">
        <v>326</v>
      </c>
      <c r="D984">
        <v>100</v>
      </c>
      <c r="E984">
        <v>106</v>
      </c>
      <c r="F984">
        <v>120</v>
      </c>
      <c r="H984" t="str">
        <f t="shared" si="35"/>
        <v>Grade 5 Boys Strathcona Christian Ac B</v>
      </c>
      <c r="I984">
        <f>COUNTIF('Point Totals by Grade-Gender'!A:A,'Team Points Summary'!H984)</f>
        <v>1</v>
      </c>
      <c r="J984">
        <f t="shared" si="34"/>
      </c>
    </row>
    <row r="985" spans="1:10" ht="12.75">
      <c r="A985">
        <v>27</v>
      </c>
      <c r="B985" t="s">
        <v>321</v>
      </c>
      <c r="C985">
        <v>333</v>
      </c>
      <c r="D985">
        <v>83</v>
      </c>
      <c r="E985">
        <v>91</v>
      </c>
      <c r="F985">
        <v>159</v>
      </c>
      <c r="H985" t="str">
        <f t="shared" si="35"/>
        <v>Grade 5 Boys Brander Gardens B</v>
      </c>
      <c r="I985">
        <f>COUNTIF('Point Totals by Grade-Gender'!A:A,'Team Points Summary'!H985)</f>
        <v>1</v>
      </c>
      <c r="J985">
        <f t="shared" si="34"/>
      </c>
    </row>
    <row r="986" spans="1:10" ht="12.75">
      <c r="A986">
        <v>28</v>
      </c>
      <c r="B986" t="s">
        <v>328</v>
      </c>
      <c r="C986">
        <v>344</v>
      </c>
      <c r="D986">
        <v>89</v>
      </c>
      <c r="E986">
        <v>104</v>
      </c>
      <c r="F986">
        <v>151</v>
      </c>
      <c r="H986" t="str">
        <f t="shared" si="35"/>
        <v>Grade 5 Boys Holyrood C</v>
      </c>
      <c r="I986">
        <f>COUNTIF('Point Totals by Grade-Gender'!A:A,'Team Points Summary'!H986)</f>
        <v>1</v>
      </c>
      <c r="J986">
        <f t="shared" si="34"/>
      </c>
    </row>
    <row r="987" spans="1:10" ht="12.75">
      <c r="A987">
        <v>29</v>
      </c>
      <c r="B987" t="s">
        <v>402</v>
      </c>
      <c r="C987">
        <v>353</v>
      </c>
      <c r="D987">
        <v>70</v>
      </c>
      <c r="E987">
        <v>127</v>
      </c>
      <c r="F987">
        <v>156</v>
      </c>
      <c r="H987" t="str">
        <f t="shared" si="35"/>
        <v>Grade 5 Boys Mundare A</v>
      </c>
      <c r="I987">
        <f>COUNTIF('Point Totals by Grade-Gender'!A:A,'Team Points Summary'!H987)</f>
        <v>1</v>
      </c>
      <c r="J987">
        <f t="shared" si="34"/>
      </c>
    </row>
    <row r="988" spans="1:10" ht="12.75">
      <c r="A988">
        <v>30</v>
      </c>
      <c r="B988" t="s">
        <v>605</v>
      </c>
      <c r="C988">
        <v>368</v>
      </c>
      <c r="D988">
        <v>96</v>
      </c>
      <c r="E988">
        <v>129</v>
      </c>
      <c r="F988">
        <v>143</v>
      </c>
      <c r="H988" t="str">
        <f t="shared" si="35"/>
        <v>Grade 5 Boys Victoria A</v>
      </c>
      <c r="I988">
        <f>COUNTIF('Point Totals by Grade-Gender'!A:A,'Team Points Summary'!H988)</f>
        <v>1</v>
      </c>
      <c r="J988">
        <f t="shared" si="34"/>
      </c>
    </row>
    <row r="989" spans="1:10" ht="12.75">
      <c r="A989">
        <v>31</v>
      </c>
      <c r="B989" t="s">
        <v>608</v>
      </c>
      <c r="C989">
        <v>369</v>
      </c>
      <c r="D989">
        <v>71</v>
      </c>
      <c r="E989">
        <v>123</v>
      </c>
      <c r="F989">
        <v>175</v>
      </c>
      <c r="H989" t="str">
        <f t="shared" si="35"/>
        <v>Grade 5 Boys Major General Griesbach A</v>
      </c>
      <c r="I989">
        <f>COUNTIF('Point Totals by Grade-Gender'!A:A,'Team Points Summary'!H989)</f>
        <v>1</v>
      </c>
      <c r="J989">
        <f t="shared" si="34"/>
      </c>
    </row>
    <row r="990" spans="1:10" ht="12.75">
      <c r="A990">
        <v>32</v>
      </c>
      <c r="B990" t="s">
        <v>294</v>
      </c>
      <c r="C990">
        <v>371</v>
      </c>
      <c r="D990">
        <v>69</v>
      </c>
      <c r="E990">
        <v>128</v>
      </c>
      <c r="F990">
        <v>174</v>
      </c>
      <c r="H990" t="str">
        <f t="shared" si="35"/>
        <v>Grade 5 Boys Windsor Park A</v>
      </c>
      <c r="I990">
        <f>COUNTIF('Point Totals by Grade-Gender'!A:A,'Team Points Summary'!H990)</f>
        <v>1</v>
      </c>
      <c r="J990">
        <f t="shared" si="34"/>
      </c>
    </row>
    <row r="991" spans="1:10" ht="12.75">
      <c r="A991">
        <v>33</v>
      </c>
      <c r="B991" t="s">
        <v>405</v>
      </c>
      <c r="C991">
        <v>383</v>
      </c>
      <c r="D991">
        <v>125</v>
      </c>
      <c r="E991">
        <v>126</v>
      </c>
      <c r="F991">
        <v>132</v>
      </c>
      <c r="H991" t="str">
        <f t="shared" si="35"/>
        <v>Grade 5 Boys Westglen A</v>
      </c>
      <c r="I991">
        <f>COUNTIF('Point Totals by Grade-Gender'!A:A,'Team Points Summary'!H991)</f>
        <v>1</v>
      </c>
      <c r="J991">
        <f t="shared" si="34"/>
      </c>
    </row>
    <row r="992" spans="1:10" ht="12.75">
      <c r="A992">
        <v>34</v>
      </c>
      <c r="B992" t="s">
        <v>416</v>
      </c>
      <c r="C992">
        <v>404</v>
      </c>
      <c r="D992">
        <v>74</v>
      </c>
      <c r="E992">
        <v>142</v>
      </c>
      <c r="F992">
        <v>188</v>
      </c>
      <c r="H992" t="str">
        <f t="shared" si="35"/>
        <v>Grade 5 Boys Meadowlark A</v>
      </c>
      <c r="I992">
        <f>COUNTIF('Point Totals by Grade-Gender'!A:A,'Team Points Summary'!H992)</f>
        <v>1</v>
      </c>
      <c r="J992">
        <f t="shared" si="34"/>
      </c>
    </row>
    <row r="993" spans="1:10" ht="12.75">
      <c r="A993">
        <v>35</v>
      </c>
      <c r="B993" t="s">
        <v>371</v>
      </c>
      <c r="C993">
        <v>408</v>
      </c>
      <c r="D993">
        <v>124</v>
      </c>
      <c r="E993">
        <v>139</v>
      </c>
      <c r="F993">
        <v>145</v>
      </c>
      <c r="H993" t="str">
        <f t="shared" si="35"/>
        <v>Grade 5 Boys Earl Buxton C</v>
      </c>
      <c r="I993">
        <f>COUNTIF('Point Totals by Grade-Gender'!A:A,'Team Points Summary'!H993)</f>
        <v>1</v>
      </c>
      <c r="J993">
        <f t="shared" si="34"/>
      </c>
    </row>
    <row r="994" spans="1:10" ht="12.75">
      <c r="A994">
        <v>36</v>
      </c>
      <c r="B994" t="s">
        <v>314</v>
      </c>
      <c r="C994">
        <v>412</v>
      </c>
      <c r="D994">
        <v>33</v>
      </c>
      <c r="E994">
        <v>177</v>
      </c>
      <c r="F994">
        <v>202</v>
      </c>
      <c r="H994" t="str">
        <f t="shared" si="35"/>
        <v>Grade 5 Boys Michael Strembitsky A</v>
      </c>
      <c r="I994">
        <f>COUNTIF('Point Totals by Grade-Gender'!A:A,'Team Points Summary'!H994)</f>
        <v>1</v>
      </c>
      <c r="J994">
        <f t="shared" si="34"/>
      </c>
    </row>
    <row r="995" spans="1:10" ht="12.75">
      <c r="A995">
        <v>37</v>
      </c>
      <c r="B995" t="s">
        <v>381</v>
      </c>
      <c r="C995">
        <v>421</v>
      </c>
      <c r="D995">
        <v>78</v>
      </c>
      <c r="E995">
        <v>167</v>
      </c>
      <c r="F995">
        <v>176</v>
      </c>
      <c r="H995" t="str">
        <f t="shared" si="35"/>
        <v>Grade 5 Boys Steinhauer A</v>
      </c>
      <c r="I995">
        <f>COUNTIF('Point Totals by Grade-Gender'!A:A,'Team Points Summary'!H995)</f>
        <v>1</v>
      </c>
      <c r="J995">
        <f t="shared" si="34"/>
      </c>
    </row>
    <row r="996" spans="1:10" ht="12.75">
      <c r="A996">
        <v>38</v>
      </c>
      <c r="B996" t="s">
        <v>387</v>
      </c>
      <c r="C996">
        <v>423</v>
      </c>
      <c r="D996">
        <v>131</v>
      </c>
      <c r="E996">
        <v>138</v>
      </c>
      <c r="F996">
        <v>154</v>
      </c>
      <c r="H996" t="str">
        <f t="shared" si="35"/>
        <v>Grade 5 Boys Crawford Plains B</v>
      </c>
      <c r="I996">
        <f>COUNTIF('Point Totals by Grade-Gender'!A:A,'Team Points Summary'!H996)</f>
        <v>1</v>
      </c>
      <c r="J996">
        <f t="shared" si="34"/>
      </c>
    </row>
    <row r="997" spans="1:10" ht="12.75">
      <c r="A997">
        <v>39</v>
      </c>
      <c r="B997" t="s">
        <v>411</v>
      </c>
      <c r="C997">
        <v>429</v>
      </c>
      <c r="D997">
        <v>107</v>
      </c>
      <c r="E997">
        <v>122</v>
      </c>
      <c r="F997">
        <v>200</v>
      </c>
      <c r="H997" t="str">
        <f t="shared" si="35"/>
        <v>Grade 5 Boys Lynnwood A</v>
      </c>
      <c r="I997">
        <f>COUNTIF('Point Totals by Grade-Gender'!A:A,'Team Points Summary'!H997)</f>
        <v>1</v>
      </c>
      <c r="J997">
        <f t="shared" si="34"/>
      </c>
    </row>
    <row r="998" spans="1:10" ht="12.75">
      <c r="A998">
        <v>40</v>
      </c>
      <c r="B998" t="s">
        <v>382</v>
      </c>
      <c r="C998">
        <v>436</v>
      </c>
      <c r="D998">
        <v>98</v>
      </c>
      <c r="E998">
        <v>141</v>
      </c>
      <c r="F998">
        <v>197</v>
      </c>
      <c r="H998" t="str">
        <f t="shared" si="35"/>
        <v>Grade 5 Boys Donnan B</v>
      </c>
      <c r="I998">
        <f>COUNTIF('Point Totals by Grade-Gender'!A:A,'Team Points Summary'!H998)</f>
        <v>1</v>
      </c>
      <c r="J998">
        <f t="shared" si="34"/>
      </c>
    </row>
    <row r="999" spans="1:10" ht="12.75">
      <c r="A999">
        <v>41</v>
      </c>
      <c r="B999" t="s">
        <v>329</v>
      </c>
      <c r="C999">
        <v>450</v>
      </c>
      <c r="D999">
        <v>116</v>
      </c>
      <c r="E999">
        <v>161</v>
      </c>
      <c r="F999">
        <v>173</v>
      </c>
      <c r="H999" t="str">
        <f t="shared" si="35"/>
        <v>Grade 5 Boys St. Clement A</v>
      </c>
      <c r="I999">
        <f>COUNTIF('Point Totals by Grade-Gender'!A:A,'Team Points Summary'!H999)</f>
        <v>1</v>
      </c>
      <c r="J999">
        <f t="shared" si="34"/>
      </c>
    </row>
    <row r="1000" spans="1:10" ht="12.75">
      <c r="A1000">
        <v>42</v>
      </c>
      <c r="B1000" t="s">
        <v>306</v>
      </c>
      <c r="C1000">
        <v>461</v>
      </c>
      <c r="D1000">
        <v>115</v>
      </c>
      <c r="E1000">
        <v>152</v>
      </c>
      <c r="F1000">
        <v>194</v>
      </c>
      <c r="H1000" t="str">
        <f aca="true" t="shared" si="36" ref="H1000:H1009">CONCATENATE("Grade 5 Boys ",B1000)</f>
        <v>Grade 5 Boys Johnny Bright B</v>
      </c>
      <c r="I1000">
        <f>COUNTIF('Point Totals by Grade-Gender'!A:A,'Team Points Summary'!H1000)</f>
        <v>1</v>
      </c>
      <c r="J1000">
        <f t="shared" si="34"/>
      </c>
    </row>
    <row r="1001" spans="1:10" ht="12.75">
      <c r="A1001">
        <v>43</v>
      </c>
      <c r="B1001" t="s">
        <v>362</v>
      </c>
      <c r="C1001">
        <v>469</v>
      </c>
      <c r="D1001">
        <v>147</v>
      </c>
      <c r="E1001">
        <v>160</v>
      </c>
      <c r="F1001">
        <v>162</v>
      </c>
      <c r="H1001" t="str">
        <f t="shared" si="36"/>
        <v>Grade 5 Boys Edmonton Khalsa A</v>
      </c>
      <c r="I1001">
        <f>COUNTIF('Point Totals by Grade-Gender'!A:A,'Team Points Summary'!H1001)</f>
        <v>1</v>
      </c>
      <c r="J1001">
        <f t="shared" si="34"/>
      </c>
    </row>
    <row r="1002" spans="1:10" ht="12.75">
      <c r="A1002">
        <v>44</v>
      </c>
      <c r="B1002" t="s">
        <v>418</v>
      </c>
      <c r="C1002">
        <v>477</v>
      </c>
      <c r="D1002">
        <v>148</v>
      </c>
      <c r="E1002">
        <v>163</v>
      </c>
      <c r="F1002">
        <v>166</v>
      </c>
      <c r="H1002" t="str">
        <f t="shared" si="36"/>
        <v>Grade 5 Boys King Edward A</v>
      </c>
      <c r="I1002">
        <f>COUNTIF('Point Totals by Grade-Gender'!A:A,'Team Points Summary'!H1002)</f>
        <v>1</v>
      </c>
      <c r="J1002">
        <f t="shared" si="34"/>
      </c>
    </row>
    <row r="1003" spans="1:10" ht="12.75">
      <c r="A1003">
        <v>45</v>
      </c>
      <c r="B1003" t="s">
        <v>368</v>
      </c>
      <c r="C1003">
        <v>488</v>
      </c>
      <c r="D1003">
        <v>95</v>
      </c>
      <c r="E1003">
        <v>187</v>
      </c>
      <c r="F1003">
        <v>206</v>
      </c>
      <c r="H1003" t="str">
        <f t="shared" si="36"/>
        <v>Grade 5 Boys Win Ferguson B</v>
      </c>
      <c r="I1003">
        <f>COUNTIF('Point Totals by Grade-Gender'!A:A,'Team Points Summary'!H1003)</f>
        <v>1</v>
      </c>
      <c r="J1003">
        <f t="shared" si="34"/>
      </c>
    </row>
    <row r="1004" spans="1:10" ht="12.75">
      <c r="A1004">
        <v>46</v>
      </c>
      <c r="B1004" t="s">
        <v>617</v>
      </c>
      <c r="C1004">
        <v>492</v>
      </c>
      <c r="D1004">
        <v>136</v>
      </c>
      <c r="E1004">
        <v>153</v>
      </c>
      <c r="F1004">
        <v>203</v>
      </c>
      <c r="H1004" t="str">
        <f t="shared" si="36"/>
        <v>Grade 5 Boys Westglen B</v>
      </c>
      <c r="I1004">
        <f>COUNTIF('Point Totals by Grade-Gender'!A:A,'Team Points Summary'!H1004)</f>
        <v>1</v>
      </c>
      <c r="J1004">
        <f t="shared" si="34"/>
      </c>
    </row>
    <row r="1005" spans="1:10" ht="12.75">
      <c r="A1005">
        <v>47</v>
      </c>
      <c r="B1005" t="s">
        <v>618</v>
      </c>
      <c r="C1005">
        <v>539</v>
      </c>
      <c r="D1005">
        <v>158</v>
      </c>
      <c r="E1005">
        <v>190</v>
      </c>
      <c r="F1005">
        <v>191</v>
      </c>
      <c r="H1005" t="str">
        <f t="shared" si="36"/>
        <v>Grade 5 Boys Crawford Plains C</v>
      </c>
      <c r="I1005">
        <f>COUNTIF('Point Totals by Grade-Gender'!A:A,'Team Points Summary'!H1005)</f>
        <v>1</v>
      </c>
      <c r="J1005">
        <f t="shared" si="34"/>
      </c>
    </row>
    <row r="1006" spans="1:10" ht="12.75">
      <c r="A1006">
        <v>48</v>
      </c>
      <c r="B1006" t="s">
        <v>330</v>
      </c>
      <c r="C1006">
        <v>574</v>
      </c>
      <c r="D1006">
        <v>182</v>
      </c>
      <c r="E1006">
        <v>185</v>
      </c>
      <c r="F1006">
        <v>207</v>
      </c>
      <c r="H1006" t="str">
        <f t="shared" si="36"/>
        <v>Grade 5 Boys Michael A. Kostek C</v>
      </c>
      <c r="I1006">
        <f>COUNTIF('Point Totals by Grade-Gender'!A:A,'Team Points Summary'!H1006)</f>
        <v>1</v>
      </c>
      <c r="J1006">
        <f t="shared" si="34"/>
      </c>
    </row>
    <row r="1007" spans="1:10" ht="12.75">
      <c r="A1007">
        <v>49</v>
      </c>
      <c r="B1007" t="s">
        <v>310</v>
      </c>
      <c r="C1007">
        <v>576</v>
      </c>
      <c r="D1007">
        <v>180</v>
      </c>
      <c r="E1007">
        <v>192</v>
      </c>
      <c r="F1007">
        <v>204</v>
      </c>
      <c r="H1007" t="str">
        <f t="shared" si="36"/>
        <v>Grade 5 Boys George P. Nicholson B</v>
      </c>
      <c r="I1007">
        <f>COUNTIF('Point Totals by Grade-Gender'!A:A,'Team Points Summary'!H1007)</f>
        <v>1</v>
      </c>
      <c r="J1007">
        <f t="shared" si="34"/>
      </c>
    </row>
    <row r="1008" spans="1:10" ht="12.75">
      <c r="A1008">
        <v>50</v>
      </c>
      <c r="B1008" t="s">
        <v>373</v>
      </c>
      <c r="C1008">
        <v>598</v>
      </c>
      <c r="D1008">
        <v>181</v>
      </c>
      <c r="E1008">
        <v>208</v>
      </c>
      <c r="F1008">
        <v>209</v>
      </c>
      <c r="H1008" t="str">
        <f t="shared" si="36"/>
        <v>Grade 5 Boys Edmonton Khalsa B</v>
      </c>
      <c r="I1008">
        <f>COUNTIF('Point Totals by Grade-Gender'!A:A,'Team Points Summary'!H1008)</f>
        <v>1</v>
      </c>
      <c r="J1008">
        <f t="shared" si="34"/>
      </c>
    </row>
    <row r="1009" spans="1:10" ht="12.75">
      <c r="A1009">
        <v>51</v>
      </c>
      <c r="B1009" t="s">
        <v>350</v>
      </c>
      <c r="C1009">
        <v>602</v>
      </c>
      <c r="D1009">
        <v>198</v>
      </c>
      <c r="E1009">
        <v>199</v>
      </c>
      <c r="F1009">
        <v>205</v>
      </c>
      <c r="H1009" t="str">
        <f t="shared" si="36"/>
        <v>Grade 5 Boys St. Clement B</v>
      </c>
      <c r="I1009">
        <f>COUNTIF('Point Totals by Grade-Gender'!A:A,'Team Points Summary'!H1009)</f>
        <v>1</v>
      </c>
      <c r="J1009">
        <f t="shared" si="34"/>
      </c>
    </row>
    <row r="1010" spans="3:10" ht="12.75">
      <c r="C1010">
        <f>SUM(C959:C1009)</f>
        <v>15824</v>
      </c>
      <c r="H1010" s="1" t="s">
        <v>125</v>
      </c>
      <c r="I1010">
        <f>COUNTIF('Point Totals by Grade-Gender'!A:A,'Team Points Summary'!H1010)</f>
        <v>1</v>
      </c>
      <c r="J1010">
        <f t="shared" si="34"/>
      </c>
    </row>
    <row r="1012" ht="12.75">
      <c r="A1012" s="1" t="s">
        <v>289</v>
      </c>
    </row>
    <row r="1013" spans="1:10" ht="12.75">
      <c r="A1013">
        <v>1</v>
      </c>
      <c r="B1013" t="s">
        <v>298</v>
      </c>
      <c r="C1013">
        <v>46</v>
      </c>
      <c r="D1013">
        <v>12</v>
      </c>
      <c r="E1013">
        <v>15</v>
      </c>
      <c r="F1013">
        <v>19</v>
      </c>
      <c r="H1013" t="str">
        <f>CONCATENATE("Grade 6 Girls ",B1013)</f>
        <v>Grade 6 Girls Rio Terrace A</v>
      </c>
      <c r="I1013">
        <f>COUNTIF('Point Totals by Grade-Gender'!A:A,'Team Points Summary'!H1013)</f>
        <v>1</v>
      </c>
      <c r="J1013">
        <f t="shared" si="34"/>
      </c>
    </row>
    <row r="1014" spans="1:10" ht="12.75">
      <c r="A1014">
        <v>2</v>
      </c>
      <c r="B1014" t="s">
        <v>294</v>
      </c>
      <c r="C1014">
        <v>62</v>
      </c>
      <c r="D1014">
        <v>10</v>
      </c>
      <c r="E1014">
        <v>24</v>
      </c>
      <c r="F1014">
        <v>28</v>
      </c>
      <c r="H1014" t="str">
        <f aca="true" t="shared" si="37" ref="H1014:H1038">CONCATENATE("Grade 6 Girls ",B1014)</f>
        <v>Grade 6 Girls Windsor Park A</v>
      </c>
      <c r="I1014">
        <f>COUNTIF('Point Totals by Grade-Gender'!A:A,'Team Points Summary'!H1014)</f>
        <v>1</v>
      </c>
      <c r="J1014">
        <f t="shared" si="34"/>
      </c>
    </row>
    <row r="1015" spans="1:10" ht="12.75">
      <c r="A1015">
        <v>3</v>
      </c>
      <c r="B1015" t="s">
        <v>325</v>
      </c>
      <c r="C1015">
        <v>64</v>
      </c>
      <c r="D1015">
        <v>2</v>
      </c>
      <c r="E1015">
        <v>13</v>
      </c>
      <c r="F1015">
        <v>49</v>
      </c>
      <c r="H1015" t="str">
        <f t="shared" si="37"/>
        <v>Grade 6 Girls Earl Buxton A</v>
      </c>
      <c r="I1015">
        <f>COUNTIF('Point Totals by Grade-Gender'!A:A,'Team Points Summary'!H1015)</f>
        <v>1</v>
      </c>
      <c r="J1015">
        <f t="shared" si="34"/>
      </c>
    </row>
    <row r="1016" spans="1:10" ht="12.75">
      <c r="A1016">
        <v>4</v>
      </c>
      <c r="B1016" t="s">
        <v>402</v>
      </c>
      <c r="C1016">
        <v>72</v>
      </c>
      <c r="D1016">
        <v>8</v>
      </c>
      <c r="E1016">
        <v>27</v>
      </c>
      <c r="F1016">
        <v>37</v>
      </c>
      <c r="H1016" t="str">
        <f t="shared" si="37"/>
        <v>Grade 6 Girls Mundare A</v>
      </c>
      <c r="I1016">
        <f>COUNTIF('Point Totals by Grade-Gender'!A:A,'Team Points Summary'!H1016)</f>
        <v>1</v>
      </c>
      <c r="J1016">
        <f t="shared" si="34"/>
      </c>
    </row>
    <row r="1017" spans="1:10" ht="12.75">
      <c r="A1017">
        <v>5</v>
      </c>
      <c r="B1017" t="s">
        <v>615</v>
      </c>
      <c r="C1017">
        <v>75</v>
      </c>
      <c r="D1017">
        <v>18</v>
      </c>
      <c r="E1017">
        <v>22</v>
      </c>
      <c r="F1017">
        <v>35</v>
      </c>
      <c r="H1017" t="str">
        <f t="shared" si="37"/>
        <v>Grade 6 Girls Holy Redeemer A</v>
      </c>
      <c r="I1017">
        <f>COUNTIF('Point Totals by Grade-Gender'!A:A,'Team Points Summary'!H1017)</f>
        <v>1</v>
      </c>
      <c r="J1017">
        <f t="shared" si="34"/>
      </c>
    </row>
    <row r="1018" spans="1:10" ht="12.75">
      <c r="A1018">
        <v>6</v>
      </c>
      <c r="B1018" t="s">
        <v>360</v>
      </c>
      <c r="C1018">
        <v>100</v>
      </c>
      <c r="D1018">
        <v>11</v>
      </c>
      <c r="E1018">
        <v>33</v>
      </c>
      <c r="F1018">
        <v>56</v>
      </c>
      <c r="H1018" t="str">
        <f t="shared" si="37"/>
        <v>Grade 6 Girls Centennial A</v>
      </c>
      <c r="I1018">
        <f>COUNTIF('Point Totals by Grade-Gender'!A:A,'Team Points Summary'!H1018)</f>
        <v>1</v>
      </c>
      <c r="J1018">
        <f t="shared" si="34"/>
      </c>
    </row>
    <row r="1019" spans="1:10" ht="12.75">
      <c r="A1019">
        <v>7</v>
      </c>
      <c r="B1019" t="s">
        <v>583</v>
      </c>
      <c r="C1019">
        <v>101</v>
      </c>
      <c r="D1019">
        <v>17</v>
      </c>
      <c r="E1019">
        <v>36</v>
      </c>
      <c r="F1019">
        <v>48</v>
      </c>
      <c r="H1019" t="str">
        <f t="shared" si="37"/>
        <v>Grade 6 Girls Greenfield A</v>
      </c>
      <c r="I1019">
        <f>COUNTIF('Point Totals by Grade-Gender'!A:A,'Team Points Summary'!H1019)</f>
        <v>1</v>
      </c>
      <c r="J1019">
        <f t="shared" si="34"/>
      </c>
    </row>
    <row r="1020" spans="1:10" ht="12.75">
      <c r="A1020">
        <v>8</v>
      </c>
      <c r="B1020" t="s">
        <v>291</v>
      </c>
      <c r="C1020">
        <v>127</v>
      </c>
      <c r="D1020">
        <v>14</v>
      </c>
      <c r="E1020">
        <v>41</v>
      </c>
      <c r="F1020">
        <v>72</v>
      </c>
      <c r="H1020" t="str">
        <f t="shared" si="37"/>
        <v>Grade 6 Girls Michael A. Kostek A</v>
      </c>
      <c r="I1020">
        <f>COUNTIF('Point Totals by Grade-Gender'!A:A,'Team Points Summary'!H1020)</f>
        <v>1</v>
      </c>
      <c r="J1020">
        <f t="shared" si="34"/>
      </c>
    </row>
    <row r="1021" spans="1:10" ht="12.75">
      <c r="A1021">
        <v>9</v>
      </c>
      <c r="B1021" t="s">
        <v>301</v>
      </c>
      <c r="C1021">
        <v>129</v>
      </c>
      <c r="D1021">
        <v>26</v>
      </c>
      <c r="E1021">
        <v>51</v>
      </c>
      <c r="F1021">
        <v>52</v>
      </c>
      <c r="H1021" t="str">
        <f t="shared" si="37"/>
        <v>Grade 6 Girls Edmonton Christian West A</v>
      </c>
      <c r="I1021">
        <f>COUNTIF('Point Totals by Grade-Gender'!A:A,'Team Points Summary'!H1021)</f>
        <v>1</v>
      </c>
      <c r="J1021">
        <f t="shared" si="34"/>
      </c>
    </row>
    <row r="1022" spans="1:10" ht="12.75">
      <c r="A1022">
        <v>10</v>
      </c>
      <c r="B1022" t="s">
        <v>385</v>
      </c>
      <c r="C1022">
        <v>143</v>
      </c>
      <c r="D1022">
        <v>25</v>
      </c>
      <c r="E1022">
        <v>34</v>
      </c>
      <c r="F1022">
        <v>84</v>
      </c>
      <c r="H1022" t="str">
        <f t="shared" si="37"/>
        <v>Grade 6 Girls Westbrook A</v>
      </c>
      <c r="I1022">
        <f>COUNTIF('Point Totals by Grade-Gender'!A:A,'Team Points Summary'!H1022)</f>
        <v>1</v>
      </c>
      <c r="J1022">
        <f t="shared" si="34"/>
      </c>
    </row>
    <row r="1023" spans="1:10" ht="12.75">
      <c r="A1023">
        <v>11</v>
      </c>
      <c r="B1023" t="s">
        <v>300</v>
      </c>
      <c r="C1023">
        <v>151</v>
      </c>
      <c r="D1023">
        <v>21</v>
      </c>
      <c r="E1023">
        <v>44</v>
      </c>
      <c r="F1023">
        <v>86</v>
      </c>
      <c r="H1023" t="str">
        <f t="shared" si="37"/>
        <v>Grade 6 Girls Parkallen A</v>
      </c>
      <c r="I1023">
        <f>COUNTIF('Point Totals by Grade-Gender'!A:A,'Team Points Summary'!H1023)</f>
        <v>1</v>
      </c>
      <c r="J1023">
        <f t="shared" si="34"/>
      </c>
    </row>
    <row r="1024" spans="1:10" ht="12.75">
      <c r="A1024">
        <v>12</v>
      </c>
      <c r="B1024" t="s">
        <v>296</v>
      </c>
      <c r="C1024">
        <v>164</v>
      </c>
      <c r="D1024">
        <v>29</v>
      </c>
      <c r="E1024">
        <v>55</v>
      </c>
      <c r="F1024">
        <v>80</v>
      </c>
      <c r="H1024" t="str">
        <f t="shared" si="37"/>
        <v>Grade 6 Girls Brookside A</v>
      </c>
      <c r="I1024">
        <f>COUNTIF('Point Totals by Grade-Gender'!A:A,'Team Points Summary'!H1024)</f>
        <v>1</v>
      </c>
      <c r="J1024">
        <f t="shared" si="34"/>
      </c>
    </row>
    <row r="1025" spans="1:10" ht="12.75">
      <c r="A1025">
        <v>13</v>
      </c>
      <c r="B1025" t="s">
        <v>292</v>
      </c>
      <c r="C1025">
        <v>181</v>
      </c>
      <c r="D1025">
        <v>57</v>
      </c>
      <c r="E1025">
        <v>61</v>
      </c>
      <c r="F1025">
        <v>63</v>
      </c>
      <c r="H1025" t="str">
        <f t="shared" si="37"/>
        <v>Grade 6 Girls George P. Nicholson A</v>
      </c>
      <c r="I1025">
        <f>COUNTIF('Point Totals by Grade-Gender'!A:A,'Team Points Summary'!H1025)</f>
        <v>1</v>
      </c>
      <c r="J1025">
        <f t="shared" si="34"/>
      </c>
    </row>
    <row r="1026" spans="1:10" ht="12.75">
      <c r="A1026">
        <v>14</v>
      </c>
      <c r="B1026" t="s">
        <v>295</v>
      </c>
      <c r="C1026">
        <v>187</v>
      </c>
      <c r="D1026">
        <v>16</v>
      </c>
      <c r="E1026">
        <v>79</v>
      </c>
      <c r="F1026">
        <v>92</v>
      </c>
      <c r="H1026" t="str">
        <f t="shared" si="37"/>
        <v>Grade 6 Girls Greenview A</v>
      </c>
      <c r="I1026">
        <f>COUNTIF('Point Totals by Grade-Gender'!A:A,'Team Points Summary'!H1026)</f>
        <v>1</v>
      </c>
      <c r="J1026">
        <f t="shared" si="34"/>
      </c>
    </row>
    <row r="1027" spans="1:10" ht="12.75">
      <c r="A1027">
        <v>15</v>
      </c>
      <c r="B1027" t="s">
        <v>410</v>
      </c>
      <c r="C1027">
        <v>189</v>
      </c>
      <c r="D1027">
        <v>54</v>
      </c>
      <c r="E1027">
        <v>67</v>
      </c>
      <c r="F1027">
        <v>68</v>
      </c>
      <c r="H1027" t="str">
        <f t="shared" si="37"/>
        <v>Grade 6 Girls Barrhead Elementary A</v>
      </c>
      <c r="I1027">
        <f>COUNTIF('Point Totals by Grade-Gender'!A:A,'Team Points Summary'!H1027)</f>
        <v>1</v>
      </c>
      <c r="J1027">
        <f t="shared" si="34"/>
      </c>
    </row>
    <row r="1028" spans="1:10" ht="12.75">
      <c r="A1028">
        <v>16</v>
      </c>
      <c r="B1028" t="s">
        <v>318</v>
      </c>
      <c r="C1028">
        <v>200</v>
      </c>
      <c r="D1028">
        <v>9</v>
      </c>
      <c r="E1028">
        <v>95</v>
      </c>
      <c r="F1028">
        <v>96</v>
      </c>
      <c r="H1028" t="str">
        <f t="shared" si="37"/>
        <v>Grade 6 Girls Strathcona Christian Ac A</v>
      </c>
      <c r="I1028">
        <f>COUNTIF('Point Totals by Grade-Gender'!A:A,'Team Points Summary'!H1028)</f>
        <v>1</v>
      </c>
      <c r="J1028">
        <f t="shared" si="34"/>
      </c>
    </row>
    <row r="1029" spans="1:10" ht="12.75">
      <c r="A1029">
        <v>17</v>
      </c>
      <c r="B1029" t="s">
        <v>307</v>
      </c>
      <c r="C1029">
        <v>225</v>
      </c>
      <c r="D1029">
        <v>74</v>
      </c>
      <c r="E1029">
        <v>75</v>
      </c>
      <c r="F1029">
        <v>76</v>
      </c>
      <c r="H1029" t="str">
        <f t="shared" si="37"/>
        <v>Grade 6 Girls Michael A. Kostek B</v>
      </c>
      <c r="I1029">
        <f>COUNTIF('Point Totals by Grade-Gender'!A:A,'Team Points Summary'!H1029)</f>
        <v>1</v>
      </c>
      <c r="J1029">
        <f t="shared" si="34"/>
      </c>
    </row>
    <row r="1030" spans="1:10" ht="12.75">
      <c r="A1030">
        <v>18</v>
      </c>
      <c r="B1030" t="s">
        <v>308</v>
      </c>
      <c r="C1030">
        <v>231</v>
      </c>
      <c r="D1030">
        <v>59</v>
      </c>
      <c r="E1030">
        <v>82</v>
      </c>
      <c r="F1030">
        <v>90</v>
      </c>
      <c r="H1030" t="str">
        <f t="shared" si="37"/>
        <v>Grade 6 Girls Crawford Plains A</v>
      </c>
      <c r="I1030">
        <f>COUNTIF('Point Totals by Grade-Gender'!A:A,'Team Points Summary'!H1030)</f>
        <v>1</v>
      </c>
      <c r="J1030">
        <f t="shared" si="34"/>
      </c>
    </row>
    <row r="1031" spans="1:10" ht="12.75">
      <c r="A1031">
        <v>19</v>
      </c>
      <c r="B1031" t="s">
        <v>299</v>
      </c>
      <c r="C1031">
        <v>232</v>
      </c>
      <c r="D1031">
        <v>73</v>
      </c>
      <c r="E1031">
        <v>78</v>
      </c>
      <c r="F1031">
        <v>81</v>
      </c>
      <c r="H1031" t="str">
        <f t="shared" si="37"/>
        <v>Grade 6 Girls McKernan A</v>
      </c>
      <c r="I1031">
        <f>COUNTIF('Point Totals by Grade-Gender'!A:A,'Team Points Summary'!H1031)</f>
        <v>1</v>
      </c>
      <c r="J1031">
        <f aca="true" t="shared" si="38" ref="J1031:J1062">IF(I1031=0,"MISSING","")</f>
      </c>
    </row>
    <row r="1032" spans="1:10" ht="12.75">
      <c r="A1032">
        <v>20</v>
      </c>
      <c r="B1032" t="s">
        <v>584</v>
      </c>
      <c r="C1032">
        <v>260</v>
      </c>
      <c r="D1032">
        <v>69</v>
      </c>
      <c r="E1032">
        <v>94</v>
      </c>
      <c r="F1032">
        <v>97</v>
      </c>
      <c r="H1032" t="str">
        <f t="shared" si="37"/>
        <v>Grade 6 Girls Greenfield B</v>
      </c>
      <c r="I1032">
        <f>COUNTIF('Point Totals by Grade-Gender'!A:A,'Team Points Summary'!H1032)</f>
        <v>1</v>
      </c>
      <c r="J1032">
        <f t="shared" si="38"/>
      </c>
    </row>
    <row r="1033" spans="1:10" ht="12.75">
      <c r="A1033">
        <v>21</v>
      </c>
      <c r="B1033" t="s">
        <v>347</v>
      </c>
      <c r="C1033">
        <v>273</v>
      </c>
      <c r="D1033">
        <v>89</v>
      </c>
      <c r="E1033">
        <v>91</v>
      </c>
      <c r="F1033">
        <v>93</v>
      </c>
      <c r="H1033" t="str">
        <f t="shared" si="37"/>
        <v>Grade 6 Girls Earl Buxton B</v>
      </c>
      <c r="I1033">
        <f>COUNTIF('Point Totals by Grade-Gender'!A:A,'Team Points Summary'!H1033)</f>
        <v>1</v>
      </c>
      <c r="J1033">
        <f t="shared" si="38"/>
      </c>
    </row>
    <row r="1034" spans="1:10" ht="12.75">
      <c r="A1034">
        <v>22</v>
      </c>
      <c r="B1034" t="s">
        <v>605</v>
      </c>
      <c r="C1034">
        <v>287</v>
      </c>
      <c r="D1034">
        <v>62</v>
      </c>
      <c r="E1034">
        <v>112</v>
      </c>
      <c r="F1034">
        <v>113</v>
      </c>
      <c r="H1034" t="str">
        <f t="shared" si="37"/>
        <v>Grade 6 Girls Victoria A</v>
      </c>
      <c r="I1034">
        <f>COUNTIF('Point Totals by Grade-Gender'!A:A,'Team Points Summary'!H1034)</f>
        <v>1</v>
      </c>
      <c r="J1034">
        <f t="shared" si="38"/>
      </c>
    </row>
    <row r="1035" spans="1:10" ht="12.75">
      <c r="A1035">
        <v>23</v>
      </c>
      <c r="B1035" t="s">
        <v>293</v>
      </c>
      <c r="C1035">
        <v>294</v>
      </c>
      <c r="D1035">
        <v>66</v>
      </c>
      <c r="E1035">
        <v>102</v>
      </c>
      <c r="F1035">
        <v>126</v>
      </c>
      <c r="H1035" t="str">
        <f t="shared" si="37"/>
        <v>Grade 6 Girls Pine Street A</v>
      </c>
      <c r="I1035">
        <f>COUNTIF('Point Totals by Grade-Gender'!A:A,'Team Points Summary'!H1035)</f>
        <v>1</v>
      </c>
      <c r="J1035">
        <f t="shared" si="38"/>
      </c>
    </row>
    <row r="1036" spans="1:10" ht="12.75">
      <c r="A1036">
        <v>24</v>
      </c>
      <c r="B1036" t="s">
        <v>362</v>
      </c>
      <c r="C1036">
        <v>329</v>
      </c>
      <c r="D1036">
        <v>106</v>
      </c>
      <c r="E1036">
        <v>109</v>
      </c>
      <c r="F1036">
        <v>114</v>
      </c>
      <c r="H1036" t="str">
        <f t="shared" si="37"/>
        <v>Grade 6 Girls Edmonton Khalsa A</v>
      </c>
      <c r="I1036">
        <f>COUNTIF('Point Totals by Grade-Gender'!A:A,'Team Points Summary'!H1036)</f>
        <v>1</v>
      </c>
      <c r="J1036">
        <f t="shared" si="38"/>
      </c>
    </row>
    <row r="1037" spans="1:10" ht="12.75">
      <c r="A1037">
        <v>25</v>
      </c>
      <c r="B1037" t="s">
        <v>416</v>
      </c>
      <c r="C1037">
        <v>337</v>
      </c>
      <c r="D1037">
        <v>103</v>
      </c>
      <c r="E1037">
        <v>110</v>
      </c>
      <c r="F1037">
        <v>124</v>
      </c>
      <c r="H1037" t="str">
        <f t="shared" si="37"/>
        <v>Grade 6 Girls Meadowlark A</v>
      </c>
      <c r="I1037">
        <f>COUNTIF('Point Totals by Grade-Gender'!A:A,'Team Points Summary'!H1037)</f>
        <v>1</v>
      </c>
      <c r="J1037">
        <f t="shared" si="38"/>
      </c>
    </row>
    <row r="1038" spans="1:10" ht="12.75">
      <c r="A1038">
        <v>26</v>
      </c>
      <c r="B1038" t="s">
        <v>373</v>
      </c>
      <c r="C1038">
        <v>349</v>
      </c>
      <c r="D1038">
        <v>115</v>
      </c>
      <c r="E1038">
        <v>116</v>
      </c>
      <c r="F1038">
        <v>118</v>
      </c>
      <c r="H1038" t="str">
        <f t="shared" si="37"/>
        <v>Grade 6 Girls Edmonton Khalsa B</v>
      </c>
      <c r="I1038">
        <f>COUNTIF('Point Totals by Grade-Gender'!A:A,'Team Points Summary'!H1038)</f>
        <v>1</v>
      </c>
      <c r="J1038">
        <f t="shared" si="38"/>
      </c>
    </row>
    <row r="1039" spans="3:10" ht="12.75">
      <c r="C1039">
        <f>SUM(C1013:C1038)</f>
        <v>4808</v>
      </c>
      <c r="H1039" s="1" t="s">
        <v>126</v>
      </c>
      <c r="I1039">
        <f>COUNTIF('Point Totals by Grade-Gender'!A:A,'Team Points Summary'!H1039)</f>
        <v>1</v>
      </c>
      <c r="J1039">
        <f t="shared" si="38"/>
      </c>
    </row>
    <row r="1041" ht="12.75">
      <c r="A1041" s="1" t="s">
        <v>290</v>
      </c>
    </row>
    <row r="1042" spans="1:10" ht="12.75">
      <c r="A1042">
        <v>1</v>
      </c>
      <c r="B1042" t="s">
        <v>294</v>
      </c>
      <c r="C1042">
        <v>21</v>
      </c>
      <c r="D1042">
        <v>4</v>
      </c>
      <c r="E1042">
        <v>8</v>
      </c>
      <c r="F1042">
        <v>9</v>
      </c>
      <c r="H1042" t="str">
        <f>CONCATENATE("Grade 6 Boys ",B1042)</f>
        <v>Grade 6 Boys Windsor Park A</v>
      </c>
      <c r="I1042">
        <f>COUNTIF('Point Totals by Grade-Gender'!A:A,'Team Points Summary'!H1042)</f>
        <v>1</v>
      </c>
      <c r="J1042">
        <f t="shared" si="38"/>
      </c>
    </row>
    <row r="1043" spans="1:10" ht="12.75">
      <c r="A1043">
        <v>2</v>
      </c>
      <c r="B1043" t="s">
        <v>303</v>
      </c>
      <c r="C1043">
        <v>47</v>
      </c>
      <c r="D1043">
        <v>14</v>
      </c>
      <c r="E1043">
        <v>16</v>
      </c>
      <c r="F1043">
        <v>17</v>
      </c>
      <c r="H1043" t="str">
        <f aca="true" t="shared" si="39" ref="H1043:H1061">CONCATENATE("Grade 6 Boys ",B1043)</f>
        <v>Grade 6 Boys Windsor Park B</v>
      </c>
      <c r="I1043">
        <f>COUNTIF('Point Totals by Grade-Gender'!A:A,'Team Points Summary'!H1043)</f>
        <v>1</v>
      </c>
      <c r="J1043">
        <f t="shared" si="38"/>
      </c>
    </row>
    <row r="1044" spans="1:10" ht="12.75">
      <c r="A1044">
        <v>3</v>
      </c>
      <c r="B1044" t="s">
        <v>325</v>
      </c>
      <c r="C1044">
        <v>53</v>
      </c>
      <c r="D1044">
        <v>11</v>
      </c>
      <c r="E1044">
        <v>12</v>
      </c>
      <c r="F1044">
        <v>30</v>
      </c>
      <c r="H1044" t="str">
        <f t="shared" si="39"/>
        <v>Grade 6 Boys Earl Buxton A</v>
      </c>
      <c r="I1044">
        <f>COUNTIF('Point Totals by Grade-Gender'!A:A,'Team Points Summary'!H1044)</f>
        <v>1</v>
      </c>
      <c r="J1044">
        <f t="shared" si="38"/>
      </c>
    </row>
    <row r="1045" spans="1:10" ht="12.75">
      <c r="A1045">
        <v>4</v>
      </c>
      <c r="B1045" t="s">
        <v>359</v>
      </c>
      <c r="C1045">
        <v>73</v>
      </c>
      <c r="D1045">
        <v>6</v>
      </c>
      <c r="E1045">
        <v>7</v>
      </c>
      <c r="F1045">
        <v>60</v>
      </c>
      <c r="H1045" t="str">
        <f t="shared" si="39"/>
        <v>Grade 6 Boys George H. Luck A</v>
      </c>
      <c r="I1045">
        <f>COUNTIF('Point Totals by Grade-Gender'!A:A,'Team Points Summary'!H1045)</f>
        <v>1</v>
      </c>
      <c r="J1045">
        <f t="shared" si="38"/>
      </c>
    </row>
    <row r="1046" spans="1:10" ht="12.75">
      <c r="A1046">
        <v>5</v>
      </c>
      <c r="B1046" t="s">
        <v>292</v>
      </c>
      <c r="C1046">
        <v>94</v>
      </c>
      <c r="D1046">
        <v>15</v>
      </c>
      <c r="E1046">
        <v>27</v>
      </c>
      <c r="F1046">
        <v>52</v>
      </c>
      <c r="H1046" t="str">
        <f t="shared" si="39"/>
        <v>Grade 6 Boys George P. Nicholson A</v>
      </c>
      <c r="I1046">
        <f>COUNTIF('Point Totals by Grade-Gender'!A:A,'Team Points Summary'!H1046)</f>
        <v>1</v>
      </c>
      <c r="J1046">
        <f t="shared" si="38"/>
      </c>
    </row>
    <row r="1047" spans="1:10" ht="12.75">
      <c r="A1047">
        <v>6</v>
      </c>
      <c r="B1047" t="s">
        <v>300</v>
      </c>
      <c r="C1047">
        <v>100</v>
      </c>
      <c r="D1047">
        <v>22</v>
      </c>
      <c r="E1047">
        <v>29</v>
      </c>
      <c r="F1047">
        <v>49</v>
      </c>
      <c r="H1047" t="str">
        <f t="shared" si="39"/>
        <v>Grade 6 Boys Parkallen A</v>
      </c>
      <c r="I1047">
        <f>COUNTIF('Point Totals by Grade-Gender'!A:A,'Team Points Summary'!H1047)</f>
        <v>1</v>
      </c>
      <c r="J1047">
        <f t="shared" si="38"/>
      </c>
    </row>
    <row r="1048" spans="1:10" ht="12.75">
      <c r="A1048">
        <v>7</v>
      </c>
      <c r="B1048" t="s">
        <v>385</v>
      </c>
      <c r="C1048">
        <v>100</v>
      </c>
      <c r="D1048">
        <v>19</v>
      </c>
      <c r="E1048">
        <v>37</v>
      </c>
      <c r="F1048">
        <v>44</v>
      </c>
      <c r="H1048" t="str">
        <f t="shared" si="39"/>
        <v>Grade 6 Boys Westbrook A</v>
      </c>
      <c r="I1048">
        <f>COUNTIF('Point Totals by Grade-Gender'!A:A,'Team Points Summary'!H1048)</f>
        <v>1</v>
      </c>
      <c r="J1048">
        <f t="shared" si="38"/>
      </c>
    </row>
    <row r="1049" spans="1:10" ht="12.75">
      <c r="A1049">
        <v>8</v>
      </c>
      <c r="B1049" t="s">
        <v>296</v>
      </c>
      <c r="C1049">
        <v>112</v>
      </c>
      <c r="D1049">
        <v>13</v>
      </c>
      <c r="E1049">
        <v>31</v>
      </c>
      <c r="F1049">
        <v>68</v>
      </c>
      <c r="H1049" t="str">
        <f t="shared" si="39"/>
        <v>Grade 6 Boys Brookside A</v>
      </c>
      <c r="I1049">
        <f>COUNTIF('Point Totals by Grade-Gender'!A:A,'Team Points Summary'!H1049)</f>
        <v>1</v>
      </c>
      <c r="J1049">
        <f t="shared" si="38"/>
      </c>
    </row>
    <row r="1050" spans="1:10" ht="12.75">
      <c r="A1050">
        <v>9</v>
      </c>
      <c r="B1050" t="s">
        <v>366</v>
      </c>
      <c r="C1050">
        <v>116</v>
      </c>
      <c r="D1050">
        <v>20</v>
      </c>
      <c r="E1050">
        <v>45</v>
      </c>
      <c r="F1050">
        <v>51</v>
      </c>
      <c r="H1050" t="str">
        <f t="shared" si="39"/>
        <v>Grade 6 Boys Bessie Nichols A</v>
      </c>
      <c r="I1050">
        <f>COUNTIF('Point Totals by Grade-Gender'!A:A,'Team Points Summary'!H1050)</f>
        <v>1</v>
      </c>
      <c r="J1050">
        <f t="shared" si="38"/>
      </c>
    </row>
    <row r="1051" spans="1:10" ht="12.75">
      <c r="A1051">
        <v>10</v>
      </c>
      <c r="B1051" t="s">
        <v>318</v>
      </c>
      <c r="C1051">
        <v>120</v>
      </c>
      <c r="D1051">
        <v>5</v>
      </c>
      <c r="E1051">
        <v>42</v>
      </c>
      <c r="F1051">
        <v>73</v>
      </c>
      <c r="H1051" t="str">
        <f t="shared" si="39"/>
        <v>Grade 6 Boys Strathcona Christian Ac A</v>
      </c>
      <c r="I1051">
        <f>COUNTIF('Point Totals by Grade-Gender'!A:A,'Team Points Summary'!H1051)</f>
        <v>1</v>
      </c>
      <c r="J1051">
        <f t="shared" si="38"/>
      </c>
    </row>
    <row r="1052" spans="1:10" ht="12.75">
      <c r="A1052">
        <v>11</v>
      </c>
      <c r="B1052" t="s">
        <v>302</v>
      </c>
      <c r="C1052">
        <v>137</v>
      </c>
      <c r="D1052">
        <v>24</v>
      </c>
      <c r="E1052">
        <v>50</v>
      </c>
      <c r="F1052">
        <v>63</v>
      </c>
      <c r="H1052" t="str">
        <f t="shared" si="39"/>
        <v>Grade 6 Boys Brander Gardens A</v>
      </c>
      <c r="I1052">
        <f>COUNTIF('Point Totals by Grade-Gender'!A:A,'Team Points Summary'!H1052)</f>
        <v>1</v>
      </c>
      <c r="J1052">
        <f t="shared" si="38"/>
      </c>
    </row>
    <row r="1053" spans="1:10" ht="12.75">
      <c r="A1053">
        <v>12</v>
      </c>
      <c r="B1053" t="s">
        <v>301</v>
      </c>
      <c r="C1053">
        <v>152</v>
      </c>
      <c r="D1053">
        <v>10</v>
      </c>
      <c r="E1053">
        <v>38</v>
      </c>
      <c r="F1053">
        <v>104</v>
      </c>
      <c r="H1053" t="str">
        <f t="shared" si="39"/>
        <v>Grade 6 Boys Edmonton Christian West A</v>
      </c>
      <c r="I1053">
        <f>COUNTIF('Point Totals by Grade-Gender'!A:A,'Team Points Summary'!H1053)</f>
        <v>1</v>
      </c>
      <c r="J1053">
        <f t="shared" si="38"/>
      </c>
    </row>
    <row r="1054" spans="1:10" ht="12.75">
      <c r="A1054">
        <v>13</v>
      </c>
      <c r="B1054" t="s">
        <v>410</v>
      </c>
      <c r="C1054">
        <v>155</v>
      </c>
      <c r="D1054">
        <v>26</v>
      </c>
      <c r="E1054">
        <v>54</v>
      </c>
      <c r="F1054">
        <v>75</v>
      </c>
      <c r="H1054" t="str">
        <f t="shared" si="39"/>
        <v>Grade 6 Boys Barrhead Elementary A</v>
      </c>
      <c r="I1054">
        <f>COUNTIF('Point Totals by Grade-Gender'!A:A,'Team Points Summary'!H1054)</f>
        <v>1</v>
      </c>
      <c r="J1054">
        <f t="shared" si="38"/>
      </c>
    </row>
    <row r="1055" spans="1:10" ht="12.75">
      <c r="A1055">
        <v>14</v>
      </c>
      <c r="B1055" t="s">
        <v>304</v>
      </c>
      <c r="C1055">
        <v>159</v>
      </c>
      <c r="D1055">
        <v>33</v>
      </c>
      <c r="E1055">
        <v>46</v>
      </c>
      <c r="F1055">
        <v>80</v>
      </c>
      <c r="H1055" t="str">
        <f t="shared" si="39"/>
        <v>Grade 6 Boys Holyrood A</v>
      </c>
      <c r="I1055">
        <f>COUNTIF('Point Totals by Grade-Gender'!A:A,'Team Points Summary'!H1055)</f>
        <v>1</v>
      </c>
      <c r="J1055">
        <f t="shared" si="38"/>
      </c>
    </row>
    <row r="1056" spans="1:10" ht="12.75">
      <c r="A1056">
        <v>15</v>
      </c>
      <c r="B1056" t="s">
        <v>291</v>
      </c>
      <c r="C1056">
        <v>167</v>
      </c>
      <c r="D1056">
        <v>36</v>
      </c>
      <c r="E1056">
        <v>57</v>
      </c>
      <c r="F1056">
        <v>74</v>
      </c>
      <c r="H1056" t="str">
        <f t="shared" si="39"/>
        <v>Grade 6 Boys Michael A. Kostek A</v>
      </c>
      <c r="I1056">
        <f>COUNTIF('Point Totals by Grade-Gender'!A:A,'Team Points Summary'!H1056)</f>
        <v>1</v>
      </c>
      <c r="J1056">
        <f t="shared" si="38"/>
      </c>
    </row>
    <row r="1057" spans="1:10" ht="12.75">
      <c r="A1057">
        <v>16</v>
      </c>
      <c r="B1057" t="s">
        <v>310</v>
      </c>
      <c r="C1057">
        <v>170</v>
      </c>
      <c r="D1057">
        <v>55</v>
      </c>
      <c r="E1057">
        <v>56</v>
      </c>
      <c r="F1057">
        <v>59</v>
      </c>
      <c r="H1057" t="str">
        <f t="shared" si="39"/>
        <v>Grade 6 Boys George P. Nicholson B</v>
      </c>
      <c r="I1057">
        <f>COUNTIF('Point Totals by Grade-Gender'!A:A,'Team Points Summary'!H1057)</f>
        <v>1</v>
      </c>
      <c r="J1057">
        <f t="shared" si="38"/>
      </c>
    </row>
    <row r="1058" spans="1:10" ht="12.75">
      <c r="A1058">
        <v>17</v>
      </c>
      <c r="B1058" t="s">
        <v>605</v>
      </c>
      <c r="C1058">
        <v>199</v>
      </c>
      <c r="D1058">
        <v>61</v>
      </c>
      <c r="E1058">
        <v>62</v>
      </c>
      <c r="F1058">
        <v>76</v>
      </c>
      <c r="H1058" t="str">
        <f t="shared" si="39"/>
        <v>Grade 6 Boys Victoria A</v>
      </c>
      <c r="I1058">
        <f>COUNTIF('Point Totals by Grade-Gender'!A:A,'Team Points Summary'!H1058)</f>
        <v>1</v>
      </c>
      <c r="J1058">
        <f t="shared" si="38"/>
      </c>
    </row>
    <row r="1059" spans="1:10" ht="12.75">
      <c r="A1059">
        <v>18</v>
      </c>
      <c r="B1059" t="s">
        <v>298</v>
      </c>
      <c r="C1059">
        <v>252</v>
      </c>
      <c r="D1059">
        <v>72</v>
      </c>
      <c r="E1059">
        <v>85</v>
      </c>
      <c r="F1059">
        <v>95</v>
      </c>
      <c r="H1059" t="str">
        <f t="shared" si="39"/>
        <v>Grade 6 Boys Rio Terrace A</v>
      </c>
      <c r="I1059">
        <f>COUNTIF('Point Totals by Grade-Gender'!A:A,'Team Points Summary'!H1059)</f>
        <v>1</v>
      </c>
      <c r="J1059">
        <f t="shared" si="38"/>
      </c>
    </row>
    <row r="1060" spans="1:10" ht="12.75">
      <c r="A1060">
        <v>19</v>
      </c>
      <c r="B1060" t="s">
        <v>321</v>
      </c>
      <c r="C1060">
        <v>264</v>
      </c>
      <c r="D1060">
        <v>69</v>
      </c>
      <c r="E1060">
        <v>89</v>
      </c>
      <c r="F1060">
        <v>106</v>
      </c>
      <c r="H1060" t="str">
        <f t="shared" si="39"/>
        <v>Grade 6 Boys Brander Gardens B</v>
      </c>
      <c r="I1060">
        <f>COUNTIF('Point Totals by Grade-Gender'!A:A,'Team Points Summary'!H1060)</f>
        <v>1</v>
      </c>
      <c r="J1060">
        <f t="shared" si="38"/>
      </c>
    </row>
    <row r="1061" spans="1:10" ht="12.75">
      <c r="A1061">
        <v>20</v>
      </c>
      <c r="B1061" t="s">
        <v>587</v>
      </c>
      <c r="C1061">
        <v>311</v>
      </c>
      <c r="D1061">
        <v>96</v>
      </c>
      <c r="E1061">
        <v>103</v>
      </c>
      <c r="F1061">
        <v>112</v>
      </c>
      <c r="H1061" t="str">
        <f t="shared" si="39"/>
        <v>Grade 6 Boys Delton A</v>
      </c>
      <c r="I1061">
        <f>COUNTIF('Point Totals by Grade-Gender'!A:A,'Team Points Summary'!H1061)</f>
        <v>1</v>
      </c>
      <c r="J1061">
        <f t="shared" si="38"/>
      </c>
    </row>
    <row r="1062" spans="3:10" ht="12.75">
      <c r="C1062">
        <f>SUM(C1042:C1061)</f>
        <v>2802</v>
      </c>
      <c r="H1062" s="1" t="s">
        <v>127</v>
      </c>
      <c r="I1062">
        <f>COUNTIF('Point Totals by Grade-Gender'!A:A,'Team Points Summary'!H1062)</f>
        <v>1</v>
      </c>
      <c r="J1062">
        <f t="shared" si="38"/>
      </c>
    </row>
  </sheetData>
  <sheetProtection/>
  <printOptions gridLines="1"/>
  <pageMargins left="0.4724409448818898" right="0.4724409448818898" top="0.984251968503937" bottom="0.984251968503937" header="0.5118110236220472" footer="0.5118110236220472"/>
  <pageSetup horizontalDpi="1200" verticalDpi="1200" orientation="landscape" pageOrder="overThenDown" r:id="rId1"/>
  <headerFooter alignWithMargins="0">
    <oddHeader>&amp;LEdmonton Harriers&amp;R2013 Cross-Country Series
Team Points Summary</oddHeader>
    <oddFooter>&amp;L&amp;Z&amp;F &amp;A &amp;D &amp;T&amp;RPage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01"/>
  <sheetViews>
    <sheetView tabSelected="1" zoomScalePageLayoutView="0" workbookViewId="0" topLeftCell="A1">
      <pane ySplit="1380" topLeftCell="A355" activePane="bottomLeft" state="split"/>
      <selection pane="topLeft" activeCell="B1" sqref="B1:B16384"/>
      <selection pane="bottomLeft" activeCell="A423" sqref="A423"/>
    </sheetView>
  </sheetViews>
  <sheetFormatPr defaultColWidth="9.140625" defaultRowHeight="12.75"/>
  <cols>
    <col min="1" max="1" width="37.00390625" style="0" bestFit="1" customWidth="1"/>
    <col min="3" max="3" width="7.7109375" style="0" customWidth="1"/>
    <col min="4" max="4" width="6.421875" style="0" customWidth="1"/>
    <col min="5" max="5" width="6.00390625" style="0" bestFit="1" customWidth="1"/>
  </cols>
  <sheetData>
    <row r="1" ht="18">
      <c r="A1" s="4" t="s">
        <v>266</v>
      </c>
    </row>
    <row r="2" spans="1:5" ht="38.25">
      <c r="A2" s="5" t="s">
        <v>0</v>
      </c>
      <c r="B2" s="3" t="s">
        <v>118</v>
      </c>
      <c r="C2" s="3" t="s">
        <v>4</v>
      </c>
      <c r="D2" s="7" t="s">
        <v>119</v>
      </c>
      <c r="E2">
        <v>3</v>
      </c>
    </row>
    <row r="3" spans="1:4" ht="15">
      <c r="A3" s="15" t="s">
        <v>31</v>
      </c>
      <c r="B3">
        <f>SUMIF('Team Points Summary'!H:H,'Point Totals by Grade-Gender'!A3,'Team Points Summary'!C:C)</f>
        <v>72</v>
      </c>
      <c r="C3">
        <f>IF(E$2=D3,RANK(B3,B$3:B$39,1),"")</f>
        <v>1</v>
      </c>
      <c r="D3">
        <f>COUNTIF('Team Points Summary'!H:H,'Point Totals by Grade-Gender'!A3)</f>
        <v>3</v>
      </c>
    </row>
    <row r="4" spans="1:4" ht="15">
      <c r="A4" s="15" t="s">
        <v>50</v>
      </c>
      <c r="B4">
        <f>SUMIF('Team Points Summary'!H:H,'Point Totals by Grade-Gender'!A4,'Team Points Summary'!C:C)</f>
        <v>124</v>
      </c>
      <c r="C4">
        <f aca="true" t="shared" si="0" ref="C4:C38">IF(E$2=D4,RANK(B4,B$3:B$39,1),"")</f>
        <v>2</v>
      </c>
      <c r="D4">
        <f>COUNTIF('Team Points Summary'!H:H,'Point Totals by Grade-Gender'!A4)</f>
        <v>3</v>
      </c>
    </row>
    <row r="5" spans="1:4" ht="15">
      <c r="A5" s="15" t="s">
        <v>45</v>
      </c>
      <c r="B5">
        <f>SUMIF('Team Points Summary'!H:H,'Point Totals by Grade-Gender'!A5,'Team Points Summary'!C:C)</f>
        <v>155</v>
      </c>
      <c r="C5">
        <f t="shared" si="0"/>
        <v>3</v>
      </c>
      <c r="D5">
        <f>COUNTIF('Team Points Summary'!H:H,'Point Totals by Grade-Gender'!A5)</f>
        <v>3</v>
      </c>
    </row>
    <row r="6" spans="1:4" ht="15">
      <c r="A6" s="15" t="s">
        <v>158</v>
      </c>
      <c r="B6">
        <f>SUMIF('Team Points Summary'!H:H,'Point Totals by Grade-Gender'!A6,'Team Points Summary'!C:C)</f>
        <v>206</v>
      </c>
      <c r="C6">
        <f t="shared" si="0"/>
        <v>4</v>
      </c>
      <c r="D6">
        <f>COUNTIF('Team Points Summary'!H:H,'Point Totals by Grade-Gender'!A6)</f>
        <v>3</v>
      </c>
    </row>
    <row r="7" spans="1:4" ht="15">
      <c r="A7" s="15" t="s">
        <v>156</v>
      </c>
      <c r="B7">
        <f>SUMIF('Team Points Summary'!H:H,'Point Totals by Grade-Gender'!A7,'Team Points Summary'!C:C)</f>
        <v>240</v>
      </c>
      <c r="C7">
        <f t="shared" si="0"/>
        <v>5</v>
      </c>
      <c r="D7">
        <f>COUNTIF('Team Points Summary'!H:H,'Point Totals by Grade-Gender'!A7)</f>
        <v>3</v>
      </c>
    </row>
    <row r="8" spans="1:4" ht="15">
      <c r="A8" s="15" t="s">
        <v>164</v>
      </c>
      <c r="B8">
        <f>SUMIF('Team Points Summary'!H:H,'Point Totals by Grade-Gender'!A8,'Team Points Summary'!C:C)</f>
        <v>252</v>
      </c>
      <c r="C8">
        <f t="shared" si="0"/>
        <v>6</v>
      </c>
      <c r="D8">
        <f>COUNTIF('Team Points Summary'!H:H,'Point Totals by Grade-Gender'!A8)</f>
        <v>3</v>
      </c>
    </row>
    <row r="9" spans="1:4" ht="15">
      <c r="A9" s="15" t="s">
        <v>39</v>
      </c>
      <c r="B9">
        <f>SUMIF('Team Points Summary'!H:H,'Point Totals by Grade-Gender'!A9,'Team Points Summary'!C:C)</f>
        <v>296</v>
      </c>
      <c r="C9">
        <f t="shared" si="0"/>
        <v>7</v>
      </c>
      <c r="D9">
        <f>COUNTIF('Team Points Summary'!H:H,'Point Totals by Grade-Gender'!A9)</f>
        <v>3</v>
      </c>
    </row>
    <row r="10" spans="1:4" ht="15">
      <c r="A10" s="15" t="s">
        <v>46</v>
      </c>
      <c r="B10">
        <f>SUMIF('Team Points Summary'!H:H,'Point Totals by Grade-Gender'!A10,'Team Points Summary'!C:C)</f>
        <v>297</v>
      </c>
      <c r="C10">
        <f t="shared" si="0"/>
        <v>8</v>
      </c>
      <c r="D10">
        <f>COUNTIF('Team Points Summary'!H:H,'Point Totals by Grade-Gender'!A10)</f>
        <v>3</v>
      </c>
    </row>
    <row r="11" spans="1:4" ht="15">
      <c r="A11" s="15" t="s">
        <v>32</v>
      </c>
      <c r="B11">
        <f>SUMIF('Team Points Summary'!H:H,'Point Totals by Grade-Gender'!A11,'Team Points Summary'!C:C)</f>
        <v>311</v>
      </c>
      <c r="C11">
        <f t="shared" si="0"/>
        <v>9</v>
      </c>
      <c r="D11">
        <f>COUNTIF('Team Points Summary'!H:H,'Point Totals by Grade-Gender'!A11)</f>
        <v>3</v>
      </c>
    </row>
    <row r="12" spans="1:4" ht="14.25" customHeight="1">
      <c r="A12" s="15" t="s">
        <v>196</v>
      </c>
      <c r="B12">
        <f>SUMIF('Team Points Summary'!H:H,'Point Totals by Grade-Gender'!A12,'Team Points Summary'!C:C)</f>
        <v>398</v>
      </c>
      <c r="C12">
        <f t="shared" si="0"/>
        <v>10</v>
      </c>
      <c r="D12">
        <f>COUNTIF('Team Points Summary'!H:H,'Point Totals by Grade-Gender'!A12)</f>
        <v>3</v>
      </c>
    </row>
    <row r="13" spans="1:4" ht="15" hidden="1">
      <c r="A13" s="15" t="s">
        <v>36</v>
      </c>
      <c r="B13">
        <f>SUMIF('Team Points Summary'!H:H,'Point Totals by Grade-Gender'!A13,'Team Points Summary'!C:C)</f>
        <v>427</v>
      </c>
      <c r="C13">
        <f t="shared" si="0"/>
        <v>11</v>
      </c>
      <c r="D13">
        <f>COUNTIF('Team Points Summary'!H:H,'Point Totals by Grade-Gender'!A13)</f>
        <v>3</v>
      </c>
    </row>
    <row r="14" spans="1:4" ht="15" hidden="1">
      <c r="A14" s="15" t="s">
        <v>33</v>
      </c>
      <c r="B14">
        <f>SUMIF('Team Points Summary'!H:H,'Point Totals by Grade-Gender'!A14,'Team Points Summary'!C:C)</f>
        <v>438</v>
      </c>
      <c r="C14">
        <f t="shared" si="0"/>
        <v>12</v>
      </c>
      <c r="D14">
        <f>COUNTIF('Team Points Summary'!H:H,'Point Totals by Grade-Gender'!A14)</f>
        <v>3</v>
      </c>
    </row>
    <row r="15" spans="1:4" ht="15" hidden="1">
      <c r="A15" s="15" t="s">
        <v>41</v>
      </c>
      <c r="B15">
        <f>SUMIF('Team Points Summary'!H:H,'Point Totals by Grade-Gender'!A15,'Team Points Summary'!C:C)</f>
        <v>461</v>
      </c>
      <c r="C15">
        <f t="shared" si="0"/>
        <v>13</v>
      </c>
      <c r="D15">
        <f>COUNTIF('Team Points Summary'!H:H,'Point Totals by Grade-Gender'!A15)</f>
        <v>3</v>
      </c>
    </row>
    <row r="16" spans="1:4" ht="15" hidden="1">
      <c r="A16" s="15" t="s">
        <v>251</v>
      </c>
      <c r="B16">
        <f>SUMIF('Team Points Summary'!H:H,'Point Totals by Grade-Gender'!A16,'Team Points Summary'!C:C)</f>
        <v>487</v>
      </c>
      <c r="C16">
        <f t="shared" si="0"/>
        <v>14</v>
      </c>
      <c r="D16">
        <f>COUNTIF('Team Points Summary'!H:H,'Point Totals by Grade-Gender'!A16)</f>
        <v>3</v>
      </c>
    </row>
    <row r="17" spans="1:4" ht="15" hidden="1">
      <c r="A17" s="15" t="s">
        <v>47</v>
      </c>
      <c r="B17">
        <f>SUMIF('Team Points Summary'!H:H,'Point Totals by Grade-Gender'!A17,'Team Points Summary'!C:C)</f>
        <v>534</v>
      </c>
      <c r="C17">
        <f t="shared" si="0"/>
        <v>15</v>
      </c>
      <c r="D17">
        <f>COUNTIF('Team Points Summary'!H:H,'Point Totals by Grade-Gender'!A17)</f>
        <v>3</v>
      </c>
    </row>
    <row r="18" spans="1:4" ht="15" hidden="1">
      <c r="A18" s="15" t="s">
        <v>159</v>
      </c>
      <c r="B18">
        <f>SUMIF('Team Points Summary'!H:H,'Point Totals by Grade-Gender'!A18,'Team Points Summary'!C:C)</f>
        <v>569</v>
      </c>
      <c r="C18">
        <f t="shared" si="0"/>
        <v>16</v>
      </c>
      <c r="D18">
        <f>COUNTIF('Team Points Summary'!H:H,'Point Totals by Grade-Gender'!A18)</f>
        <v>3</v>
      </c>
    </row>
    <row r="19" spans="1:4" ht="15" hidden="1">
      <c r="A19" s="15" t="s">
        <v>219</v>
      </c>
      <c r="B19">
        <f>SUMIF('Team Points Summary'!H:H,'Point Totals by Grade-Gender'!A19,'Team Points Summary'!C:C)</f>
        <v>646</v>
      </c>
      <c r="C19">
        <f t="shared" si="0"/>
        <v>17</v>
      </c>
      <c r="D19">
        <f>COUNTIF('Team Points Summary'!H:H,'Point Totals by Grade-Gender'!A19)</f>
        <v>3</v>
      </c>
    </row>
    <row r="20" spans="1:4" ht="15" hidden="1">
      <c r="A20" s="15" t="s">
        <v>130</v>
      </c>
      <c r="B20">
        <f>SUMIF('Team Points Summary'!H:H,'Point Totals by Grade-Gender'!A20,'Team Points Summary'!C:C)</f>
        <v>707</v>
      </c>
      <c r="C20">
        <f t="shared" si="0"/>
        <v>18</v>
      </c>
      <c r="D20">
        <f>COUNTIF('Team Points Summary'!H:H,'Point Totals by Grade-Gender'!A20)</f>
        <v>3</v>
      </c>
    </row>
    <row r="21" spans="1:4" ht="15" hidden="1">
      <c r="A21" s="15" t="s">
        <v>48</v>
      </c>
      <c r="B21">
        <f>SUMIF('Team Points Summary'!H:H,'Point Totals by Grade-Gender'!A21,'Team Points Summary'!C:C)</f>
        <v>721</v>
      </c>
      <c r="C21">
        <f t="shared" si="0"/>
        <v>19</v>
      </c>
      <c r="D21">
        <f>COUNTIF('Team Points Summary'!H:H,'Point Totals by Grade-Gender'!A21)</f>
        <v>3</v>
      </c>
    </row>
    <row r="22" spans="1:4" ht="15" hidden="1">
      <c r="A22" s="15" t="s">
        <v>165</v>
      </c>
      <c r="B22">
        <f>SUMIF('Team Points Summary'!H:H,'Point Totals by Grade-Gender'!A22,'Team Points Summary'!C:C)</f>
        <v>765</v>
      </c>
      <c r="C22">
        <f t="shared" si="0"/>
        <v>20</v>
      </c>
      <c r="D22">
        <f>COUNTIF('Team Points Summary'!H:H,'Point Totals by Grade-Gender'!A22)</f>
        <v>3</v>
      </c>
    </row>
    <row r="23" spans="1:4" ht="15" hidden="1">
      <c r="A23" s="15" t="s">
        <v>459</v>
      </c>
      <c r="B23">
        <f>SUMIF('Team Points Summary'!H:H,'Point Totals by Grade-Gender'!A23,'Team Points Summary'!C:C)</f>
        <v>769</v>
      </c>
      <c r="C23">
        <f t="shared" si="0"/>
        <v>21</v>
      </c>
      <c r="D23">
        <f>COUNTIF('Team Points Summary'!H:H,'Point Totals by Grade-Gender'!A23)</f>
        <v>3</v>
      </c>
    </row>
    <row r="24" spans="1:4" ht="15" hidden="1">
      <c r="A24" s="15" t="s">
        <v>35</v>
      </c>
      <c r="B24">
        <f>SUMIF('Team Points Summary'!H:H,'Point Totals by Grade-Gender'!A24,'Team Points Summary'!C:C)</f>
        <v>832</v>
      </c>
      <c r="C24">
        <f t="shared" si="0"/>
        <v>22</v>
      </c>
      <c r="D24">
        <f>COUNTIF('Team Points Summary'!H:H,'Point Totals by Grade-Gender'!A24)</f>
        <v>3</v>
      </c>
    </row>
    <row r="25" spans="1:4" ht="15" hidden="1">
      <c r="A25" s="15" t="s">
        <v>221</v>
      </c>
      <c r="B25">
        <f>SUMIF('Team Points Summary'!H:H,'Point Totals by Grade-Gender'!A25,'Team Points Summary'!C:C)</f>
        <v>847</v>
      </c>
      <c r="C25">
        <f t="shared" si="0"/>
        <v>23</v>
      </c>
      <c r="D25">
        <f>COUNTIF('Team Points Summary'!H:H,'Point Totals by Grade-Gender'!A25)</f>
        <v>3</v>
      </c>
    </row>
    <row r="26" spans="1:4" ht="15" hidden="1">
      <c r="A26" s="15" t="s">
        <v>37</v>
      </c>
      <c r="B26">
        <f>SUMIF('Team Points Summary'!H:H,'Point Totals by Grade-Gender'!A26,'Team Points Summary'!C:C)</f>
        <v>890</v>
      </c>
      <c r="C26">
        <f t="shared" si="0"/>
        <v>24</v>
      </c>
      <c r="D26">
        <f>COUNTIF('Team Points Summary'!H:H,'Point Totals by Grade-Gender'!A26)</f>
        <v>3</v>
      </c>
    </row>
    <row r="27" spans="1:4" ht="15" hidden="1">
      <c r="A27" s="15" t="s">
        <v>160</v>
      </c>
      <c r="B27">
        <f>SUMIF('Team Points Summary'!H:H,'Point Totals by Grade-Gender'!A27,'Team Points Summary'!C:C)</f>
        <v>1017</v>
      </c>
      <c r="C27">
        <f t="shared" si="0"/>
        <v>25</v>
      </c>
      <c r="D27">
        <f>COUNTIF('Team Points Summary'!H:H,'Point Totals by Grade-Gender'!A27)</f>
        <v>3</v>
      </c>
    </row>
    <row r="28" spans="1:4" ht="15" hidden="1">
      <c r="A28" s="15" t="s">
        <v>458</v>
      </c>
      <c r="B28">
        <f>SUMIF('Team Points Summary'!H:H,'Point Totals by Grade-Gender'!A28,'Team Points Summary'!C:C)</f>
        <v>1021</v>
      </c>
      <c r="C28">
        <f t="shared" si="0"/>
        <v>26</v>
      </c>
      <c r="D28">
        <f>COUNTIF('Team Points Summary'!H:H,'Point Totals by Grade-Gender'!A28)</f>
        <v>3</v>
      </c>
    </row>
    <row r="29" spans="1:4" ht="15" hidden="1">
      <c r="A29" s="15" t="s">
        <v>40</v>
      </c>
      <c r="B29">
        <f>SUMIF('Team Points Summary'!H:H,'Point Totals by Grade-Gender'!A29,'Team Points Summary'!C:C)</f>
        <v>1027</v>
      </c>
      <c r="C29">
        <f t="shared" si="0"/>
        <v>27</v>
      </c>
      <c r="D29">
        <f>COUNTIF('Team Points Summary'!H:H,'Point Totals by Grade-Gender'!A29)</f>
        <v>3</v>
      </c>
    </row>
    <row r="30" spans="1:4" ht="15" hidden="1">
      <c r="A30" s="15" t="s">
        <v>162</v>
      </c>
      <c r="B30">
        <f>SUMIF('Team Points Summary'!H:H,'Point Totals by Grade-Gender'!A30,'Team Points Summary'!C:C)</f>
        <v>1034</v>
      </c>
      <c r="C30">
        <f t="shared" si="0"/>
        <v>28</v>
      </c>
      <c r="D30">
        <f>COUNTIF('Team Points Summary'!H:H,'Point Totals by Grade-Gender'!A30)</f>
        <v>3</v>
      </c>
    </row>
    <row r="31" spans="1:4" ht="15" hidden="1">
      <c r="A31" s="15" t="s">
        <v>30</v>
      </c>
      <c r="B31">
        <f>SUMIF('Team Points Summary'!H:H,'Point Totals by Grade-Gender'!A31,'Team Points Summary'!C:C)</f>
        <v>1063</v>
      </c>
      <c r="C31">
        <f t="shared" si="0"/>
        <v>29</v>
      </c>
      <c r="D31">
        <f>COUNTIF('Team Points Summary'!H:H,'Point Totals by Grade-Gender'!A31)</f>
        <v>3</v>
      </c>
    </row>
    <row r="32" spans="1:4" ht="15" hidden="1">
      <c r="A32" s="15" t="s">
        <v>197</v>
      </c>
      <c r="B32">
        <f>SUMIF('Team Points Summary'!H:H,'Point Totals by Grade-Gender'!A32,'Team Points Summary'!C:C)</f>
        <v>1105</v>
      </c>
      <c r="C32">
        <f t="shared" si="0"/>
        <v>30</v>
      </c>
      <c r="D32">
        <f>COUNTIF('Team Points Summary'!H:H,'Point Totals by Grade-Gender'!A32)</f>
        <v>3</v>
      </c>
    </row>
    <row r="33" spans="1:4" ht="15" hidden="1">
      <c r="A33" s="15" t="s">
        <v>38</v>
      </c>
      <c r="B33">
        <f>SUMIF('Team Points Summary'!H:H,'Point Totals by Grade-Gender'!A33,'Team Points Summary'!C:C)</f>
        <v>1137</v>
      </c>
      <c r="C33">
        <f t="shared" si="0"/>
        <v>31</v>
      </c>
      <c r="D33">
        <f>COUNTIF('Team Points Summary'!H:H,'Point Totals by Grade-Gender'!A33)</f>
        <v>3</v>
      </c>
    </row>
    <row r="34" spans="1:4" ht="15" hidden="1">
      <c r="A34" s="15" t="s">
        <v>42</v>
      </c>
      <c r="B34">
        <f>SUMIF('Team Points Summary'!H:H,'Point Totals by Grade-Gender'!A34,'Team Points Summary'!C:C)</f>
        <v>1178</v>
      </c>
      <c r="C34">
        <f t="shared" si="0"/>
        <v>32</v>
      </c>
      <c r="D34">
        <f>COUNTIF('Team Points Summary'!H:H,'Point Totals by Grade-Gender'!A34)</f>
        <v>3</v>
      </c>
    </row>
    <row r="35" spans="1:4" ht="15" hidden="1">
      <c r="A35" s="15" t="s">
        <v>49</v>
      </c>
      <c r="B35">
        <f>SUMIF('Team Points Summary'!H:H,'Point Totals by Grade-Gender'!A35,'Team Points Summary'!C:C)</f>
        <v>1210</v>
      </c>
      <c r="C35">
        <f t="shared" si="0"/>
        <v>33</v>
      </c>
      <c r="D35">
        <f>COUNTIF('Team Points Summary'!H:H,'Point Totals by Grade-Gender'!A35)</f>
        <v>3</v>
      </c>
    </row>
    <row r="36" spans="1:4" ht="15" hidden="1">
      <c r="A36" s="15" t="s">
        <v>224</v>
      </c>
      <c r="B36">
        <f>SUMIF('Team Points Summary'!H:H,'Point Totals by Grade-Gender'!A36,'Team Points Summary'!C:C)</f>
        <v>1277</v>
      </c>
      <c r="C36">
        <f t="shared" si="0"/>
        <v>34</v>
      </c>
      <c r="D36">
        <f>COUNTIF('Team Points Summary'!H:H,'Point Totals by Grade-Gender'!A36)</f>
        <v>3</v>
      </c>
    </row>
    <row r="37" spans="1:4" ht="15" hidden="1">
      <c r="A37" s="15" t="s">
        <v>455</v>
      </c>
      <c r="B37">
        <f>SUMIF('Team Points Summary'!H:H,'Point Totals by Grade-Gender'!A37,'Team Points Summary'!C:C)</f>
        <v>1446</v>
      </c>
      <c r="C37">
        <f t="shared" si="0"/>
        <v>35</v>
      </c>
      <c r="D37">
        <f>COUNTIF('Team Points Summary'!H:H,'Point Totals by Grade-Gender'!A37)</f>
        <v>3</v>
      </c>
    </row>
    <row r="38" spans="1:4" ht="15" hidden="1">
      <c r="A38" s="15" t="s">
        <v>261</v>
      </c>
      <c r="B38">
        <f>SUMIF('Team Points Summary'!H:H,'Point Totals by Grade-Gender'!A38,'Team Points Summary'!C:C)</f>
        <v>1527</v>
      </c>
      <c r="C38">
        <f t="shared" si="0"/>
        <v>36</v>
      </c>
      <c r="D38">
        <f>COUNTIF('Team Points Summary'!H:H,'Point Totals by Grade-Gender'!A38)</f>
        <v>3</v>
      </c>
    </row>
    <row r="39" spans="1:4" ht="15" hidden="1">
      <c r="A39" s="15" t="s">
        <v>43</v>
      </c>
      <c r="B39">
        <f>SUMIF('Team Points Summary'!H:H,'Point Totals by Grade-Gender'!A39,'Team Points Summary'!C:C)</f>
        <v>1602</v>
      </c>
      <c r="C39">
        <f>IF(E$2=D39,RANK(B39,B$3:B$39,1),"")</f>
        <v>37</v>
      </c>
      <c r="D39">
        <f>COUNTIF('Team Points Summary'!H:H,'Point Totals by Grade-Gender'!A39)</f>
        <v>3</v>
      </c>
    </row>
    <row r="40" spans="1:4" ht="15" hidden="1">
      <c r="A40" s="15" t="s">
        <v>448</v>
      </c>
      <c r="B40">
        <f>SUMIF('Team Points Summary'!H:H,'Point Totals by Grade-Gender'!A40,'Team Points Summary'!C:C)</f>
        <v>310</v>
      </c>
      <c r="C40">
        <f>IF(E$2=D40,RANK(B40,B$3:B$59,1),"")</f>
      </c>
      <c r="D40">
        <f>COUNTIF('Team Points Summary'!H:H,'Point Totals by Grade-Gender'!A40)</f>
        <v>2</v>
      </c>
    </row>
    <row r="41" spans="1:4" ht="15" hidden="1">
      <c r="A41" s="15" t="s">
        <v>129</v>
      </c>
      <c r="B41">
        <f>SUMIF('Team Points Summary'!H:H,'Point Totals by Grade-Gender'!A41,'Team Points Summary'!C:C)</f>
        <v>323</v>
      </c>
      <c r="C41">
        <f>IF(E$2=D41,RANK(B41,B$3:B$59,1),"")</f>
      </c>
      <c r="D41">
        <f>COUNTIF('Team Points Summary'!H:H,'Point Totals by Grade-Gender'!A41)</f>
        <v>2</v>
      </c>
    </row>
    <row r="42" spans="1:4" ht="15" hidden="1">
      <c r="A42" s="15" t="s">
        <v>161</v>
      </c>
      <c r="B42">
        <f>SUMIF('Team Points Summary'!H:H,'Point Totals by Grade-Gender'!A42,'Team Points Summary'!C:C)</f>
        <v>389</v>
      </c>
      <c r="C42">
        <f>IF(E$2=D42,RANK(B42,B$3:B$59,1),"")</f>
      </c>
      <c r="D42">
        <f>COUNTIF('Team Points Summary'!H:H,'Point Totals by Grade-Gender'!A42)</f>
        <v>2</v>
      </c>
    </row>
    <row r="43" spans="1:4" ht="15" hidden="1">
      <c r="A43" s="15" t="s">
        <v>452</v>
      </c>
      <c r="B43">
        <f>SUMIF('Team Points Summary'!H:H,'Point Totals by Grade-Gender'!A43,'Team Points Summary'!C:C)</f>
        <v>392</v>
      </c>
      <c r="C43">
        <f>IF(E$2=D43,RANK(B43,B$3:B$59,1),"")</f>
      </c>
      <c r="D43">
        <f>COUNTIF('Team Points Summary'!H:H,'Point Totals by Grade-Gender'!A43)</f>
        <v>2</v>
      </c>
    </row>
    <row r="44" spans="1:4" ht="15" hidden="1">
      <c r="A44" s="15" t="s">
        <v>220</v>
      </c>
      <c r="B44">
        <f>SUMIF('Team Points Summary'!H:H,'Point Totals by Grade-Gender'!A44,'Team Points Summary'!C:C)</f>
        <v>521</v>
      </c>
      <c r="C44">
        <f>IF(E$2=D44,RANK(B44,B$3:B$59,1),"")</f>
      </c>
      <c r="D44">
        <f>COUNTIF('Team Points Summary'!H:H,'Point Totals by Grade-Gender'!A44)</f>
        <v>2</v>
      </c>
    </row>
    <row r="45" spans="1:4" ht="15" hidden="1">
      <c r="A45" s="15" t="s">
        <v>157</v>
      </c>
      <c r="B45">
        <f>SUMIF('Team Points Summary'!H:H,'Point Totals by Grade-Gender'!A45,'Team Points Summary'!C:C)</f>
        <v>603</v>
      </c>
      <c r="C45">
        <f>IF(E$2=D45,RANK(B45,B$3:B$59,1),"")</f>
      </c>
      <c r="D45">
        <f>COUNTIF('Team Points Summary'!H:H,'Point Totals by Grade-Gender'!A45)</f>
        <v>2</v>
      </c>
    </row>
    <row r="46" spans="1:4" ht="15" hidden="1">
      <c r="A46" s="15" t="s">
        <v>456</v>
      </c>
      <c r="B46">
        <f>SUMIF('Team Points Summary'!H:H,'Point Totals by Grade-Gender'!A46,'Team Points Summary'!C:C)</f>
        <v>651</v>
      </c>
      <c r="C46">
        <f>IF(E$2=D46,RANK(B46,B$3:B$59,1),"")</f>
      </c>
      <c r="D46">
        <f>COUNTIF('Team Points Summary'!H:H,'Point Totals by Grade-Gender'!A46)</f>
        <v>2</v>
      </c>
    </row>
    <row r="47" spans="1:4" ht="15" hidden="1">
      <c r="A47" s="15" t="s">
        <v>451</v>
      </c>
      <c r="B47">
        <f>SUMIF('Team Points Summary'!H:H,'Point Totals by Grade-Gender'!A47,'Team Points Summary'!C:C)</f>
        <v>771</v>
      </c>
      <c r="C47">
        <f>IF(E$2=D47,RANK(B47,B$3:B$59,1),"")</f>
      </c>
      <c r="D47">
        <f>COUNTIF('Team Points Summary'!H:H,'Point Totals by Grade-Gender'!A47)</f>
        <v>2</v>
      </c>
    </row>
    <row r="48" spans="1:4" ht="15" hidden="1">
      <c r="A48" s="15" t="s">
        <v>44</v>
      </c>
      <c r="B48">
        <f>SUMIF('Team Points Summary'!H:H,'Point Totals by Grade-Gender'!A48,'Team Points Summary'!C:C)</f>
        <v>830</v>
      </c>
      <c r="C48">
        <f>IF(E$2=D48,RANK(B48,B$3:B$59,1),"")</f>
      </c>
      <c r="D48">
        <f>COUNTIF('Team Points Summary'!H:H,'Point Totals by Grade-Gender'!A48)</f>
        <v>2</v>
      </c>
    </row>
    <row r="49" spans="1:4" ht="15" hidden="1">
      <c r="A49" s="15" t="s">
        <v>449</v>
      </c>
      <c r="B49">
        <f>SUMIF('Team Points Summary'!H:H,'Point Totals by Grade-Gender'!A49,'Team Points Summary'!C:C)</f>
        <v>868</v>
      </c>
      <c r="C49">
        <f>IF(E$2=D49,RANK(B49,B$3:B$59,1),"")</f>
      </c>
      <c r="D49">
        <f>COUNTIF('Team Points Summary'!H:H,'Point Totals by Grade-Gender'!A49)</f>
        <v>2</v>
      </c>
    </row>
    <row r="50" spans="1:4" ht="15" hidden="1">
      <c r="A50" s="15" t="s">
        <v>601</v>
      </c>
      <c r="B50">
        <f>SUMIF('Team Points Summary'!H:H,'Point Totals by Grade-Gender'!A50,'Team Points Summary'!C:C)</f>
        <v>107</v>
      </c>
      <c r="C50">
        <f>IF(E$2=D50,RANK(B50,B$3:B$59,1),"")</f>
      </c>
      <c r="D50">
        <f>COUNTIF('Team Points Summary'!H:H,'Point Totals by Grade-Gender'!A50)</f>
        <v>1</v>
      </c>
    </row>
    <row r="51" spans="1:4" ht="15" hidden="1">
      <c r="A51" s="15" t="s">
        <v>591</v>
      </c>
      <c r="B51">
        <f>SUMIF('Team Points Summary'!H:H,'Point Totals by Grade-Gender'!A51,'Team Points Summary'!C:C)</f>
        <v>126</v>
      </c>
      <c r="C51">
        <f>IF(E$2=D51,RANK(B51,B$3:B$59,1),"")</f>
      </c>
      <c r="D51">
        <f>COUNTIF('Team Points Summary'!H:H,'Point Totals by Grade-Gender'!A51)</f>
        <v>1</v>
      </c>
    </row>
    <row r="52" spans="1:4" ht="15" hidden="1">
      <c r="A52" s="15" t="s">
        <v>592</v>
      </c>
      <c r="B52">
        <f>SUMIF('Team Points Summary'!H:H,'Point Totals by Grade-Gender'!A52,'Team Points Summary'!C:C)</f>
        <v>169</v>
      </c>
      <c r="C52">
        <f>IF(E$2=D52,RANK(B52,B$3:B$59,1),"")</f>
      </c>
      <c r="D52">
        <f>COUNTIF('Team Points Summary'!H:H,'Point Totals by Grade-Gender'!A52)</f>
        <v>1</v>
      </c>
    </row>
    <row r="53" spans="1:4" ht="15" hidden="1">
      <c r="A53" s="15" t="s">
        <v>34</v>
      </c>
      <c r="B53">
        <f>SUMIF('Team Points Summary'!H:H,'Point Totals by Grade-Gender'!A53,'Team Points Summary'!C:C)</f>
        <v>207</v>
      </c>
      <c r="C53">
        <f>IF(E$2=D53,RANK(B53,B$3:B$59,1),"")</f>
      </c>
      <c r="D53">
        <f>COUNTIF('Team Points Summary'!H:H,'Point Totals by Grade-Gender'!A53)</f>
        <v>1</v>
      </c>
    </row>
    <row r="54" spans="1:4" ht="15" hidden="1">
      <c r="A54" s="15" t="s">
        <v>447</v>
      </c>
      <c r="B54">
        <f>SUMIF('Team Points Summary'!H:H,'Point Totals by Grade-Gender'!A54,'Team Points Summary'!C:C)</f>
        <v>211</v>
      </c>
      <c r="C54">
        <f>IF(E$2=D54,RANK(B54,B$3:B$59,1),"")</f>
      </c>
      <c r="D54">
        <f>COUNTIF('Team Points Summary'!H:H,'Point Totals by Grade-Gender'!A54)</f>
        <v>1</v>
      </c>
    </row>
    <row r="55" spans="1:4" ht="15" hidden="1">
      <c r="A55" s="15" t="s">
        <v>223</v>
      </c>
      <c r="B55">
        <f>SUMIF('Team Points Summary'!H:H,'Point Totals by Grade-Gender'!A55,'Team Points Summary'!C:C)</f>
        <v>281</v>
      </c>
      <c r="C55">
        <f>IF(E$2=D55,RANK(B55,B$3:B$59,1),"")</f>
      </c>
      <c r="D55">
        <f>COUNTIF('Team Points Summary'!H:H,'Point Totals by Grade-Gender'!A55)</f>
        <v>1</v>
      </c>
    </row>
    <row r="56" spans="1:4" ht="15" hidden="1">
      <c r="A56" s="15" t="s">
        <v>593</v>
      </c>
      <c r="B56">
        <f>SUMIF('Team Points Summary'!H:H,'Point Totals by Grade-Gender'!A56,'Team Points Summary'!C:C)</f>
        <v>333</v>
      </c>
      <c r="C56">
        <f>IF(E$2=D56,RANK(B56,B$3:B$59,1),"")</f>
      </c>
      <c r="D56">
        <f>COUNTIF('Team Points Summary'!H:H,'Point Totals by Grade-Gender'!A56)</f>
        <v>1</v>
      </c>
    </row>
    <row r="57" spans="1:4" ht="15" hidden="1">
      <c r="A57" s="15" t="s">
        <v>131</v>
      </c>
      <c r="B57">
        <f>SUMIF('Team Points Summary'!H:H,'Point Totals by Grade-Gender'!A57,'Team Points Summary'!C:C)</f>
        <v>397</v>
      </c>
      <c r="C57">
        <f>IF(E$2=D57,RANK(B57,B$3:B$59,1),"")</f>
      </c>
      <c r="D57">
        <f>COUNTIF('Team Points Summary'!H:H,'Point Totals by Grade-Gender'!A57)</f>
        <v>1</v>
      </c>
    </row>
    <row r="58" spans="1:4" ht="15" hidden="1">
      <c r="A58" s="15" t="s">
        <v>453</v>
      </c>
      <c r="B58">
        <f>SUMIF('Team Points Summary'!H:H,'Point Totals by Grade-Gender'!A58,'Team Points Summary'!C:C)</f>
        <v>433</v>
      </c>
      <c r="C58">
        <f>IF(E$2=D58,RANK(B58,B$3:B$59,1),"")</f>
      </c>
      <c r="D58">
        <f>COUNTIF('Team Points Summary'!H:H,'Point Totals by Grade-Gender'!A58)</f>
        <v>1</v>
      </c>
    </row>
    <row r="59" spans="1:4" ht="15" hidden="1">
      <c r="A59" s="15" t="s">
        <v>597</v>
      </c>
      <c r="B59">
        <f>SUMIF('Team Points Summary'!H:H,'Point Totals by Grade-Gender'!A59,'Team Points Summary'!C:C)</f>
        <v>435</v>
      </c>
      <c r="C59">
        <f>IF(E$2=D59,RANK(B59,B$3:B$59,1),"")</f>
      </c>
      <c r="D59">
        <f>COUNTIF('Team Points Summary'!H:H,'Point Totals by Grade-Gender'!A59)</f>
        <v>1</v>
      </c>
    </row>
    <row r="60" spans="1:4" ht="15" hidden="1">
      <c r="A60" s="15" t="s">
        <v>594</v>
      </c>
      <c r="B60">
        <f>SUMIF('Team Points Summary'!H:H,'Point Totals by Grade-Gender'!A60,'Team Points Summary'!C:C)</f>
        <v>447</v>
      </c>
      <c r="C60">
        <f>IF(E$2=D60,RANK(B60,B$3:B$59,1),"")</f>
      </c>
      <c r="D60">
        <f>COUNTIF('Team Points Summary'!H:H,'Point Totals by Grade-Gender'!A60)</f>
        <v>1</v>
      </c>
    </row>
    <row r="61" spans="1:4" ht="15" hidden="1">
      <c r="A61" s="15" t="s">
        <v>166</v>
      </c>
      <c r="B61">
        <f>SUMIF('Team Points Summary'!H:H,'Point Totals by Grade-Gender'!A61,'Team Points Summary'!C:C)</f>
        <v>452</v>
      </c>
      <c r="C61">
        <f>IF(E$2=D61,RANK(B61,B$3:B$59,1),"")</f>
      </c>
      <c r="D61">
        <f>COUNTIF('Team Points Summary'!H:H,'Point Totals by Grade-Gender'!A61)</f>
        <v>1</v>
      </c>
    </row>
    <row r="62" spans="1:4" ht="15" hidden="1">
      <c r="A62" s="15" t="s">
        <v>595</v>
      </c>
      <c r="B62">
        <f>SUMIF('Team Points Summary'!H:H,'Point Totals by Grade-Gender'!A62,'Team Points Summary'!C:C)</f>
        <v>454</v>
      </c>
      <c r="C62">
        <f>IF(E$2=D62,RANK(B62,B$3:B$59,1),"")</f>
      </c>
      <c r="D62">
        <f>COUNTIF('Team Points Summary'!H:H,'Point Totals by Grade-Gender'!A62)</f>
        <v>1</v>
      </c>
    </row>
    <row r="63" spans="1:4" ht="15" hidden="1">
      <c r="A63" s="15" t="s">
        <v>457</v>
      </c>
      <c r="B63">
        <f>SUMIF('Team Points Summary'!H:H,'Point Totals by Grade-Gender'!A63,'Team Points Summary'!C:C)</f>
        <v>456</v>
      </c>
      <c r="C63">
        <f>IF(E$2=D63,RANK(B63,B$3:B$59,1),"")</f>
      </c>
      <c r="D63">
        <f>COUNTIF('Team Points Summary'!H:H,'Point Totals by Grade-Gender'!A63)</f>
        <v>1</v>
      </c>
    </row>
    <row r="64" spans="1:4" ht="15" hidden="1">
      <c r="A64" s="15" t="s">
        <v>225</v>
      </c>
      <c r="B64">
        <f>SUMIF('Team Points Summary'!H:H,'Point Totals by Grade-Gender'!A64,'Team Points Summary'!C:C)</f>
        <v>464</v>
      </c>
      <c r="C64">
        <f>IF(E$2=D64,RANK(B64,B$3:B$59,1),"")</f>
      </c>
      <c r="D64">
        <f>COUNTIF('Team Points Summary'!H:H,'Point Totals by Grade-Gender'!A64)</f>
        <v>1</v>
      </c>
    </row>
    <row r="65" spans="1:4" ht="15" hidden="1">
      <c r="A65" s="15" t="s">
        <v>222</v>
      </c>
      <c r="B65">
        <f>SUMIF('Team Points Summary'!H:H,'Point Totals by Grade-Gender'!A65,'Team Points Summary'!C:C)</f>
        <v>476</v>
      </c>
      <c r="C65">
        <f>IF(E$2=D65,RANK(B65,B$3:B$59,1),"")</f>
      </c>
      <c r="D65">
        <f>COUNTIF('Team Points Summary'!H:H,'Point Totals by Grade-Gender'!A65)</f>
        <v>1</v>
      </c>
    </row>
    <row r="66" spans="1:4" ht="15" hidden="1">
      <c r="A66" s="15" t="s">
        <v>450</v>
      </c>
      <c r="B66">
        <f>SUMIF('Team Points Summary'!H:H,'Point Totals by Grade-Gender'!A66,'Team Points Summary'!C:C)</f>
        <v>492</v>
      </c>
      <c r="C66">
        <f>IF(E$2=D66,RANK(B66,B$3:B$59,1),"")</f>
      </c>
      <c r="D66">
        <f>COUNTIF('Team Points Summary'!H:H,'Point Totals by Grade-Gender'!A66)</f>
        <v>1</v>
      </c>
    </row>
    <row r="67" spans="1:4" ht="15" hidden="1">
      <c r="A67" s="15" t="s">
        <v>590</v>
      </c>
      <c r="B67">
        <f>SUMIF('Team Points Summary'!H:H,'Point Totals by Grade-Gender'!A67,'Team Points Summary'!C:C)</f>
        <v>516</v>
      </c>
      <c r="C67">
        <f>IF(E$2=D67,RANK(B67,B$3:B$59,1),"")</f>
      </c>
      <c r="D67">
        <f>COUNTIF('Team Points Summary'!H:H,'Point Totals by Grade-Gender'!A67)</f>
        <v>1</v>
      </c>
    </row>
    <row r="68" spans="1:4" ht="15" hidden="1">
      <c r="A68" s="15" t="s">
        <v>163</v>
      </c>
      <c r="B68">
        <f>SUMIF('Team Points Summary'!H:H,'Point Totals by Grade-Gender'!A68,'Team Points Summary'!C:C)</f>
        <v>521</v>
      </c>
      <c r="C68">
        <f>IF(E$2=D68,RANK(B68,B$3:B$59,1),"")</f>
      </c>
      <c r="D68">
        <f>COUNTIF('Team Points Summary'!H:H,'Point Totals by Grade-Gender'!A68)</f>
        <v>1</v>
      </c>
    </row>
    <row r="69" spans="1:4" ht="15" hidden="1">
      <c r="A69" s="15" t="s">
        <v>596</v>
      </c>
      <c r="B69">
        <f>SUMIF('Team Points Summary'!H:H,'Point Totals by Grade-Gender'!A69,'Team Points Summary'!C:C)</f>
        <v>542</v>
      </c>
      <c r="C69">
        <f>IF(E$2=D69,RANK(B69,B$3:B$59,1),"")</f>
      </c>
      <c r="D69">
        <f>COUNTIF('Team Points Summary'!H:H,'Point Totals by Grade-Gender'!A69)</f>
        <v>1</v>
      </c>
    </row>
    <row r="70" spans="1:4" ht="15" hidden="1">
      <c r="A70" s="15" t="s">
        <v>454</v>
      </c>
      <c r="B70">
        <f>SUMIF('Team Points Summary'!H:H,'Point Totals by Grade-Gender'!A70,'Team Points Summary'!C:C)</f>
        <v>545</v>
      </c>
      <c r="C70">
        <f>IF(E$2=D70,RANK(B70,B$3:B$59,1),"")</f>
      </c>
      <c r="D70">
        <f>COUNTIF('Team Points Summary'!H:H,'Point Totals by Grade-Gender'!A70)</f>
        <v>1</v>
      </c>
    </row>
    <row r="71" spans="1:4" ht="15" hidden="1">
      <c r="A71" s="15" t="s">
        <v>598</v>
      </c>
      <c r="B71">
        <f>SUMIF('Team Points Summary'!H:H,'Point Totals by Grade-Gender'!A71,'Team Points Summary'!C:C)</f>
        <v>575</v>
      </c>
      <c r="C71">
        <f>IF(E$2=D71,RANK(B71,B$3:B$59,1),"")</f>
      </c>
      <c r="D71">
        <f>COUNTIF('Team Points Summary'!H:H,'Point Totals by Grade-Gender'!A71)</f>
        <v>1</v>
      </c>
    </row>
    <row r="72" spans="1:4" ht="15" hidden="1">
      <c r="A72" s="15" t="s">
        <v>599</v>
      </c>
      <c r="B72">
        <f>SUMIF('Team Points Summary'!H:H,'Point Totals by Grade-Gender'!A72,'Team Points Summary'!C:C)</f>
        <v>605</v>
      </c>
      <c r="C72">
        <f>IF(E$2=D72,RANK(B72,B$3:B$59,1),"")</f>
      </c>
      <c r="D72">
        <f>COUNTIF('Team Points Summary'!H:H,'Point Totals by Grade-Gender'!A72)</f>
        <v>1</v>
      </c>
    </row>
    <row r="73" spans="1:4" ht="15" hidden="1">
      <c r="A73" s="15" t="s">
        <v>600</v>
      </c>
      <c r="B73">
        <f>SUMIF('Team Points Summary'!H:H,'Point Totals by Grade-Gender'!A73,'Team Points Summary'!C:C)</f>
        <v>612</v>
      </c>
      <c r="C73">
        <f>IF(E$2=D73,RANK(B73,B$3:B$59,1),"")</f>
      </c>
      <c r="D73">
        <f>COUNTIF('Team Points Summary'!H:H,'Point Totals by Grade-Gender'!A73)</f>
        <v>1</v>
      </c>
    </row>
    <row r="74" ht="12.75">
      <c r="A74" s="13" t="s">
        <v>195</v>
      </c>
    </row>
    <row r="75" spans="1:5" ht="12.75">
      <c r="A75" s="11" t="s">
        <v>120</v>
      </c>
      <c r="B75">
        <f>SUM(B3:B73)</f>
        <v>42602</v>
      </c>
      <c r="E75">
        <f>SUMIF('Team Points Summary'!H:H,'Point Totals by Grade-Gender'!A75,'Team Points Summary'!C:C)</f>
        <v>42602</v>
      </c>
    </row>
    <row r="76" spans="1:4" ht="12.75">
      <c r="A76" s="8"/>
      <c r="B76" s="9"/>
      <c r="C76" s="9"/>
      <c r="D76" s="10"/>
    </row>
    <row r="77" spans="1:4" ht="15">
      <c r="A77" s="17" t="s">
        <v>13</v>
      </c>
      <c r="B77">
        <f>SUMIF('Team Points Summary'!H:H,'Point Totals by Grade-Gender'!A77,'Team Points Summary'!C:C)</f>
        <v>106</v>
      </c>
      <c r="C77">
        <f>IF(E$2=D77,RANK(B77,B$77:B$115,1),"")</f>
        <v>1</v>
      </c>
      <c r="D77">
        <f>COUNTIF('Team Points Summary'!H:H,'Point Totals by Grade-Gender'!A77)</f>
        <v>3</v>
      </c>
    </row>
    <row r="78" spans="1:4" ht="15">
      <c r="A78" s="17" t="s">
        <v>17</v>
      </c>
      <c r="B78">
        <f>SUMIF('Team Points Summary'!H:H,'Point Totals by Grade-Gender'!A78,'Team Points Summary'!C:C)</f>
        <v>140</v>
      </c>
      <c r="C78">
        <f aca="true" t="shared" si="1" ref="C78:C115">IF(E$2=D78,RANK(B78,B$77:B$115,1),"")</f>
        <v>2</v>
      </c>
      <c r="D78">
        <f>COUNTIF('Team Points Summary'!H:H,'Point Totals by Grade-Gender'!A78)</f>
        <v>3</v>
      </c>
    </row>
    <row r="79" spans="1:4" ht="15">
      <c r="A79" s="16" t="s">
        <v>29</v>
      </c>
      <c r="B79">
        <f>SUMIF('Team Points Summary'!H:H,'Point Totals by Grade-Gender'!A79,'Team Points Summary'!C:C)</f>
        <v>217</v>
      </c>
      <c r="C79">
        <f t="shared" si="1"/>
        <v>3</v>
      </c>
      <c r="D79">
        <f>COUNTIF('Team Points Summary'!H:H,'Point Totals by Grade-Gender'!A79)</f>
        <v>3</v>
      </c>
    </row>
    <row r="80" spans="1:4" ht="15">
      <c r="A80" s="17" t="s">
        <v>623</v>
      </c>
      <c r="B80">
        <f>SUMIF('Team Points Summary'!H:H,'Point Totals by Grade-Gender'!A80,'Team Points Summary'!C:C)</f>
        <v>266</v>
      </c>
      <c r="C80">
        <f t="shared" si="1"/>
        <v>4</v>
      </c>
      <c r="D80">
        <f>COUNTIF('Team Points Summary'!H:H,'Point Totals by Grade-Gender'!A80)</f>
        <v>3</v>
      </c>
    </row>
    <row r="81" spans="1:4" ht="15">
      <c r="A81" s="17" t="s">
        <v>23</v>
      </c>
      <c r="B81">
        <f>SUMIF('Team Points Summary'!H:H,'Point Totals by Grade-Gender'!A81,'Team Points Summary'!C:C)</f>
        <v>344</v>
      </c>
      <c r="C81">
        <f t="shared" si="1"/>
        <v>5</v>
      </c>
      <c r="D81">
        <f>COUNTIF('Team Points Summary'!H:H,'Point Totals by Grade-Gender'!A81)</f>
        <v>3</v>
      </c>
    </row>
    <row r="82" spans="1:4" ht="15">
      <c r="A82" s="17" t="s">
        <v>620</v>
      </c>
      <c r="B82">
        <f>SUMIF('Team Points Summary'!H:H,'Point Totals by Grade-Gender'!A82,'Team Points Summary'!C:C)</f>
        <v>385</v>
      </c>
      <c r="C82">
        <f t="shared" si="1"/>
        <v>6</v>
      </c>
      <c r="D82">
        <f>COUNTIF('Team Points Summary'!H:H,'Point Totals by Grade-Gender'!A82)</f>
        <v>3</v>
      </c>
    </row>
    <row r="83" spans="1:4" ht="15">
      <c r="A83" s="17" t="s">
        <v>15</v>
      </c>
      <c r="B83">
        <f>SUMIF('Team Points Summary'!H:H,'Point Totals by Grade-Gender'!A83,'Team Points Summary'!C:C)</f>
        <v>389</v>
      </c>
      <c r="C83">
        <f t="shared" si="1"/>
        <v>7</v>
      </c>
      <c r="D83">
        <f>COUNTIF('Team Points Summary'!H:H,'Point Totals by Grade-Gender'!A83)</f>
        <v>3</v>
      </c>
    </row>
    <row r="84" spans="1:4" ht="15">
      <c r="A84" s="17" t="s">
        <v>21</v>
      </c>
      <c r="B84">
        <f>SUMIF('Team Points Summary'!H:H,'Point Totals by Grade-Gender'!A84,'Team Points Summary'!C:C)</f>
        <v>389</v>
      </c>
      <c r="C84">
        <f t="shared" si="1"/>
        <v>7</v>
      </c>
      <c r="D84">
        <f>COUNTIF('Team Points Summary'!H:H,'Point Totals by Grade-Gender'!A84)</f>
        <v>3</v>
      </c>
    </row>
    <row r="85" spans="1:4" ht="15">
      <c r="A85" s="17" t="s">
        <v>226</v>
      </c>
      <c r="B85">
        <f>SUMIF('Team Points Summary'!H:H,'Point Totals by Grade-Gender'!A85,'Team Points Summary'!C:C)</f>
        <v>392</v>
      </c>
      <c r="C85">
        <f t="shared" si="1"/>
        <v>9</v>
      </c>
      <c r="D85">
        <f>COUNTIF('Team Points Summary'!H:H,'Point Totals by Grade-Gender'!A85)</f>
        <v>3</v>
      </c>
    </row>
    <row r="86" spans="1:4" ht="15">
      <c r="A86" s="17" t="s">
        <v>25</v>
      </c>
      <c r="B86">
        <f>SUMIF('Team Points Summary'!H:H,'Point Totals by Grade-Gender'!A86,'Team Points Summary'!C:C)</f>
        <v>426</v>
      </c>
      <c r="C86">
        <f t="shared" si="1"/>
        <v>10</v>
      </c>
      <c r="D86">
        <f>COUNTIF('Team Points Summary'!H:H,'Point Totals by Grade-Gender'!A86)</f>
        <v>3</v>
      </c>
    </row>
    <row r="87" spans="1:4" ht="15" hidden="1">
      <c r="A87" s="16" t="s">
        <v>198</v>
      </c>
      <c r="B87">
        <f>SUMIF('Team Points Summary'!H:H,'Point Totals by Grade-Gender'!A87,'Team Points Summary'!C:C)</f>
        <v>433</v>
      </c>
      <c r="C87">
        <f t="shared" si="1"/>
        <v>11</v>
      </c>
      <c r="D87">
        <f>COUNTIF('Team Points Summary'!H:H,'Point Totals by Grade-Gender'!A87)</f>
        <v>3</v>
      </c>
    </row>
    <row r="88" spans="1:4" ht="15" hidden="1">
      <c r="A88" s="17" t="s">
        <v>14</v>
      </c>
      <c r="B88">
        <f>SUMIF('Team Points Summary'!H:H,'Point Totals by Grade-Gender'!A88,'Team Points Summary'!C:C)</f>
        <v>438</v>
      </c>
      <c r="C88">
        <f t="shared" si="1"/>
        <v>12</v>
      </c>
      <c r="D88">
        <f>COUNTIF('Team Points Summary'!H:H,'Point Totals by Grade-Gender'!A88)</f>
        <v>3</v>
      </c>
    </row>
    <row r="89" spans="1:4" ht="15" hidden="1">
      <c r="A89" s="17" t="s">
        <v>128</v>
      </c>
      <c r="B89">
        <f>SUMIF('Team Points Summary'!H:H,'Point Totals by Grade-Gender'!A89,'Team Points Summary'!C:C)</f>
        <v>503</v>
      </c>
      <c r="C89">
        <f t="shared" si="1"/>
        <v>13</v>
      </c>
      <c r="D89">
        <f>COUNTIF('Team Points Summary'!H:H,'Point Totals by Grade-Gender'!A89)</f>
        <v>3</v>
      </c>
    </row>
    <row r="90" spans="1:4" ht="15" hidden="1">
      <c r="A90" s="17" t="s">
        <v>621</v>
      </c>
      <c r="B90">
        <f>SUMIF('Team Points Summary'!H:H,'Point Totals by Grade-Gender'!A90,'Team Points Summary'!C:C)</f>
        <v>534</v>
      </c>
      <c r="C90">
        <f t="shared" si="1"/>
        <v>14</v>
      </c>
      <c r="D90">
        <f>COUNTIF('Team Points Summary'!H:H,'Point Totals by Grade-Gender'!A90)</f>
        <v>3</v>
      </c>
    </row>
    <row r="91" spans="1:4" ht="15" hidden="1">
      <c r="A91" s="17" t="s">
        <v>144</v>
      </c>
      <c r="B91">
        <f>SUMIF('Team Points Summary'!H:H,'Point Totals by Grade-Gender'!A91,'Team Points Summary'!C:C)</f>
        <v>564</v>
      </c>
      <c r="C91">
        <f t="shared" si="1"/>
        <v>15</v>
      </c>
      <c r="D91">
        <f>COUNTIF('Team Points Summary'!H:H,'Point Totals by Grade-Gender'!A91)</f>
        <v>3</v>
      </c>
    </row>
    <row r="92" spans="1:4" ht="15" hidden="1">
      <c r="A92" s="17" t="s">
        <v>422</v>
      </c>
      <c r="B92">
        <f>SUMIF('Team Points Summary'!H:H,'Point Totals by Grade-Gender'!A92,'Team Points Summary'!C:C)</f>
        <v>605</v>
      </c>
      <c r="C92">
        <f t="shared" si="1"/>
        <v>16</v>
      </c>
      <c r="D92">
        <f>COUNTIF('Team Points Summary'!H:H,'Point Totals by Grade-Gender'!A92)</f>
        <v>3</v>
      </c>
    </row>
    <row r="93" spans="1:4" ht="15" hidden="1">
      <c r="A93" s="17" t="s">
        <v>18</v>
      </c>
      <c r="B93">
        <f>SUMIF('Team Points Summary'!H:H,'Point Totals by Grade-Gender'!A93,'Team Points Summary'!C:C)</f>
        <v>606</v>
      </c>
      <c r="C93">
        <f t="shared" si="1"/>
        <v>17</v>
      </c>
      <c r="D93">
        <f>COUNTIF('Team Points Summary'!H:H,'Point Totals by Grade-Gender'!A93)</f>
        <v>3</v>
      </c>
    </row>
    <row r="94" spans="1:4" ht="15" hidden="1">
      <c r="A94" s="17" t="s">
        <v>26</v>
      </c>
      <c r="B94">
        <f>SUMIF('Team Points Summary'!H:H,'Point Totals by Grade-Gender'!A94,'Team Points Summary'!C:C)</f>
        <v>696</v>
      </c>
      <c r="C94">
        <f t="shared" si="1"/>
        <v>18</v>
      </c>
      <c r="D94">
        <f>COUNTIF('Team Points Summary'!H:H,'Point Totals by Grade-Gender'!A94)</f>
        <v>3</v>
      </c>
    </row>
    <row r="95" spans="1:4" ht="15" hidden="1">
      <c r="A95" s="16" t="s">
        <v>252</v>
      </c>
      <c r="B95">
        <f>SUMIF('Team Points Summary'!H:H,'Point Totals by Grade-Gender'!A95,'Team Points Summary'!C:C)</f>
        <v>713</v>
      </c>
      <c r="C95">
        <f t="shared" si="1"/>
        <v>19</v>
      </c>
      <c r="D95">
        <f>COUNTIF('Team Points Summary'!H:H,'Point Totals by Grade-Gender'!A95)</f>
        <v>3</v>
      </c>
    </row>
    <row r="96" spans="1:4" ht="15" hidden="1">
      <c r="A96" s="17" t="s">
        <v>28</v>
      </c>
      <c r="B96">
        <f>SUMIF('Team Points Summary'!H:H,'Point Totals by Grade-Gender'!A96,'Team Points Summary'!C:C)</f>
        <v>736</v>
      </c>
      <c r="C96">
        <f t="shared" si="1"/>
        <v>20</v>
      </c>
      <c r="D96">
        <f>COUNTIF('Team Points Summary'!H:H,'Point Totals by Grade-Gender'!A96)</f>
        <v>3</v>
      </c>
    </row>
    <row r="97" spans="1:4" ht="15" hidden="1">
      <c r="A97" s="17" t="s">
        <v>146</v>
      </c>
      <c r="B97">
        <f>SUMIF('Team Points Summary'!H:H,'Point Totals by Grade-Gender'!A97,'Team Points Summary'!C:C)</f>
        <v>767</v>
      </c>
      <c r="C97">
        <f t="shared" si="1"/>
        <v>21</v>
      </c>
      <c r="D97">
        <f>COUNTIF('Team Points Summary'!H:H,'Point Totals by Grade-Gender'!A97)</f>
        <v>3</v>
      </c>
    </row>
    <row r="98" spans="1:4" ht="15" hidden="1">
      <c r="A98" s="17" t="s">
        <v>22</v>
      </c>
      <c r="B98">
        <f>SUMIF('Team Points Summary'!H:H,'Point Totals by Grade-Gender'!A98,'Team Points Summary'!C:C)</f>
        <v>771</v>
      </c>
      <c r="C98">
        <f t="shared" si="1"/>
        <v>22</v>
      </c>
      <c r="D98">
        <f>COUNTIF('Team Points Summary'!H:H,'Point Totals by Grade-Gender'!A98)</f>
        <v>3</v>
      </c>
    </row>
    <row r="99" spans="1:4" ht="15" hidden="1">
      <c r="A99" s="17" t="s">
        <v>27</v>
      </c>
      <c r="B99">
        <f>SUMIF('Team Points Summary'!H:H,'Point Totals by Grade-Gender'!A99,'Team Points Summary'!C:C)</f>
        <v>919</v>
      </c>
      <c r="C99">
        <f t="shared" si="1"/>
        <v>23</v>
      </c>
      <c r="D99">
        <f>COUNTIF('Team Points Summary'!H:H,'Point Totals by Grade-Gender'!A99)</f>
        <v>3</v>
      </c>
    </row>
    <row r="100" spans="1:4" ht="15" hidden="1">
      <c r="A100" s="17" t="s">
        <v>150</v>
      </c>
      <c r="B100">
        <f>SUMIF('Team Points Summary'!H:H,'Point Totals by Grade-Gender'!A100,'Team Points Summary'!C:C)</f>
        <v>952</v>
      </c>
      <c r="C100">
        <f t="shared" si="1"/>
        <v>24</v>
      </c>
      <c r="D100">
        <f>COUNTIF('Team Points Summary'!H:H,'Point Totals by Grade-Gender'!A100)</f>
        <v>3</v>
      </c>
    </row>
    <row r="101" spans="1:4" ht="15" hidden="1">
      <c r="A101" s="17" t="s">
        <v>16</v>
      </c>
      <c r="B101">
        <f>SUMIF('Team Points Summary'!H:H,'Point Totals by Grade-Gender'!A101,'Team Points Summary'!C:C)</f>
        <v>969</v>
      </c>
      <c r="C101">
        <f t="shared" si="1"/>
        <v>25</v>
      </c>
      <c r="D101">
        <f>COUNTIF('Team Points Summary'!H:H,'Point Totals by Grade-Gender'!A101)</f>
        <v>3</v>
      </c>
    </row>
    <row r="102" spans="1:4" ht="15" hidden="1">
      <c r="A102" s="16" t="s">
        <v>154</v>
      </c>
      <c r="B102">
        <f>SUMIF('Team Points Summary'!H:H,'Point Totals by Grade-Gender'!A102,'Team Points Summary'!C:C)</f>
        <v>980</v>
      </c>
      <c r="C102">
        <f t="shared" si="1"/>
        <v>26</v>
      </c>
      <c r="D102">
        <f>COUNTIF('Team Points Summary'!H:H,'Point Totals by Grade-Gender'!A102)</f>
        <v>3</v>
      </c>
    </row>
    <row r="103" spans="1:4" ht="15" hidden="1">
      <c r="A103" s="17" t="s">
        <v>425</v>
      </c>
      <c r="B103">
        <f>SUMIF('Team Points Summary'!H:H,'Point Totals by Grade-Gender'!A103,'Team Points Summary'!C:C)</f>
        <v>1065</v>
      </c>
      <c r="C103">
        <f t="shared" si="1"/>
        <v>27</v>
      </c>
      <c r="D103">
        <f>COUNTIF('Team Points Summary'!H:H,'Point Totals by Grade-Gender'!A103)</f>
        <v>3</v>
      </c>
    </row>
    <row r="104" spans="1:4" ht="15" hidden="1">
      <c r="A104" s="17" t="s">
        <v>431</v>
      </c>
      <c r="B104">
        <f>SUMIF('Team Points Summary'!H:H,'Point Totals by Grade-Gender'!A104,'Team Points Summary'!C:C)</f>
        <v>1097</v>
      </c>
      <c r="C104">
        <f t="shared" si="1"/>
        <v>28</v>
      </c>
      <c r="D104">
        <f>COUNTIF('Team Points Summary'!H:H,'Point Totals by Grade-Gender'!A104)</f>
        <v>3</v>
      </c>
    </row>
    <row r="105" spans="1:4" ht="15" hidden="1">
      <c r="A105" s="17" t="s">
        <v>9</v>
      </c>
      <c r="B105">
        <f>SUMIF('Team Points Summary'!H:H,'Point Totals by Grade-Gender'!A105,'Team Points Summary'!C:C)</f>
        <v>1138</v>
      </c>
      <c r="C105">
        <f t="shared" si="1"/>
        <v>29</v>
      </c>
      <c r="D105">
        <f>COUNTIF('Team Points Summary'!H:H,'Point Totals by Grade-Gender'!A105)</f>
        <v>3</v>
      </c>
    </row>
    <row r="106" spans="1:4" ht="15" hidden="1">
      <c r="A106" s="17" t="s">
        <v>147</v>
      </c>
      <c r="B106">
        <f>SUMIF('Team Points Summary'!H:H,'Point Totals by Grade-Gender'!A106,'Team Points Summary'!C:C)</f>
        <v>1188</v>
      </c>
      <c r="C106">
        <f t="shared" si="1"/>
        <v>30</v>
      </c>
      <c r="D106">
        <f>COUNTIF('Team Points Summary'!H:H,'Point Totals by Grade-Gender'!A106)</f>
        <v>3</v>
      </c>
    </row>
    <row r="107" spans="1:4" ht="15" hidden="1">
      <c r="A107" s="17" t="s">
        <v>24</v>
      </c>
      <c r="B107">
        <f>SUMIF('Team Points Summary'!H:H,'Point Totals by Grade-Gender'!A107,'Team Points Summary'!C:C)</f>
        <v>1195</v>
      </c>
      <c r="C107">
        <f t="shared" si="1"/>
        <v>31</v>
      </c>
      <c r="D107">
        <f>COUNTIF('Team Points Summary'!H:H,'Point Totals by Grade-Gender'!A107)</f>
        <v>3</v>
      </c>
    </row>
    <row r="108" spans="1:4" ht="15" hidden="1">
      <c r="A108" s="17" t="s">
        <v>8</v>
      </c>
      <c r="B108">
        <f>SUMIF('Team Points Summary'!H:H,'Point Totals by Grade-Gender'!A108,'Team Points Summary'!C:C)</f>
        <v>1212</v>
      </c>
      <c r="C108">
        <f t="shared" si="1"/>
        <v>32</v>
      </c>
      <c r="D108">
        <f>COUNTIF('Team Points Summary'!H:H,'Point Totals by Grade-Gender'!A108)</f>
        <v>3</v>
      </c>
    </row>
    <row r="109" spans="1:4" ht="15" hidden="1">
      <c r="A109" s="17" t="s">
        <v>19</v>
      </c>
      <c r="B109">
        <f>SUMIF('Team Points Summary'!H:H,'Point Totals by Grade-Gender'!A109,'Team Points Summary'!C:C)</f>
        <v>1268</v>
      </c>
      <c r="C109">
        <f t="shared" si="1"/>
        <v>33</v>
      </c>
      <c r="D109">
        <f>COUNTIF('Team Points Summary'!H:H,'Point Totals by Grade-Gender'!A109)</f>
        <v>3</v>
      </c>
    </row>
    <row r="110" spans="1:4" ht="15" hidden="1">
      <c r="A110" s="17" t="s">
        <v>262</v>
      </c>
      <c r="B110">
        <f>SUMIF('Team Points Summary'!H:H,'Point Totals by Grade-Gender'!A110,'Team Points Summary'!C:C)</f>
        <v>1306</v>
      </c>
      <c r="C110">
        <f t="shared" si="1"/>
        <v>34</v>
      </c>
      <c r="D110">
        <f>COUNTIF('Team Points Summary'!H:H,'Point Totals by Grade-Gender'!A110)</f>
        <v>3</v>
      </c>
    </row>
    <row r="111" spans="1:4" ht="15" hidden="1">
      <c r="A111" s="17" t="s">
        <v>151</v>
      </c>
      <c r="B111">
        <f>SUMIF('Team Points Summary'!H:H,'Point Totals by Grade-Gender'!A111,'Team Points Summary'!C:C)</f>
        <v>1333</v>
      </c>
      <c r="C111">
        <f t="shared" si="1"/>
        <v>35</v>
      </c>
      <c r="D111">
        <f>COUNTIF('Team Points Summary'!H:H,'Point Totals by Grade-Gender'!A111)</f>
        <v>3</v>
      </c>
    </row>
    <row r="112" spans="1:4" ht="15" hidden="1">
      <c r="A112" s="17" t="s">
        <v>199</v>
      </c>
      <c r="B112">
        <f>SUMIF('Team Points Summary'!H:H,'Point Totals by Grade-Gender'!A112,'Team Points Summary'!C:C)</f>
        <v>1460</v>
      </c>
      <c r="C112">
        <f t="shared" si="1"/>
        <v>36</v>
      </c>
      <c r="D112">
        <f>COUNTIF('Team Points Summary'!H:H,'Point Totals by Grade-Gender'!A112)</f>
        <v>3</v>
      </c>
    </row>
    <row r="113" spans="1:4" ht="15" hidden="1">
      <c r="A113" s="17" t="s">
        <v>20</v>
      </c>
      <c r="B113">
        <f>SUMIF('Team Points Summary'!H:H,'Point Totals by Grade-Gender'!A113,'Team Points Summary'!C:C)</f>
        <v>1605</v>
      </c>
      <c r="C113">
        <f t="shared" si="1"/>
        <v>37</v>
      </c>
      <c r="D113">
        <f>COUNTIF('Team Points Summary'!H:H,'Point Totals by Grade-Gender'!A113)</f>
        <v>3</v>
      </c>
    </row>
    <row r="114" spans="1:4" ht="15" hidden="1">
      <c r="A114" s="17" t="s">
        <v>443</v>
      </c>
      <c r="B114">
        <f>SUMIF('Team Points Summary'!H:H,'Point Totals by Grade-Gender'!A114,'Team Points Summary'!C:C)</f>
        <v>1628</v>
      </c>
      <c r="C114">
        <f t="shared" si="1"/>
        <v>38</v>
      </c>
      <c r="D114">
        <f>COUNTIF('Team Points Summary'!H:H,'Point Totals by Grade-Gender'!A114)</f>
        <v>3</v>
      </c>
    </row>
    <row r="115" spans="1:4" ht="15" hidden="1">
      <c r="A115" s="17" t="s">
        <v>434</v>
      </c>
      <c r="B115">
        <f>SUMIF('Team Points Summary'!H:H,'Point Totals by Grade-Gender'!A115,'Team Points Summary'!C:C)</f>
        <v>1825</v>
      </c>
      <c r="C115">
        <f t="shared" si="1"/>
        <v>39</v>
      </c>
      <c r="D115">
        <f>COUNTIF('Team Points Summary'!H:H,'Point Totals by Grade-Gender'!A115)</f>
        <v>3</v>
      </c>
    </row>
    <row r="116" spans="1:4" ht="15" hidden="1">
      <c r="A116" s="17" t="s">
        <v>149</v>
      </c>
      <c r="B116">
        <f>SUMIF('Team Points Summary'!H:H,'Point Totals by Grade-Gender'!A116,'Team Points Summary'!C:C)</f>
        <v>120</v>
      </c>
      <c r="C116">
        <f>IF(E$2=D116,RANK(B116,B$77:B$133,1),"")</f>
      </c>
      <c r="D116">
        <f>COUNTIF('Team Points Summary'!H:H,'Point Totals by Grade-Gender'!A116)</f>
        <v>2</v>
      </c>
    </row>
    <row r="117" spans="1:4" ht="15" hidden="1">
      <c r="A117" s="17" t="s">
        <v>441</v>
      </c>
      <c r="B117">
        <f>SUMIF('Team Points Summary'!H:H,'Point Totals by Grade-Gender'!A117,'Team Points Summary'!C:C)</f>
        <v>300</v>
      </c>
      <c r="C117">
        <f>IF(E$2=D117,RANK(B117,B$77:B$133,1),"")</f>
      </c>
      <c r="D117">
        <f>COUNTIF('Team Points Summary'!H:H,'Point Totals by Grade-Gender'!A117)</f>
        <v>2</v>
      </c>
    </row>
    <row r="118" spans="1:4" ht="15" hidden="1">
      <c r="A118" s="17" t="s">
        <v>427</v>
      </c>
      <c r="B118">
        <f>SUMIF('Team Points Summary'!H:H,'Point Totals by Grade-Gender'!A118,'Team Points Summary'!C:C)</f>
        <v>361</v>
      </c>
      <c r="C118">
        <f>IF(E$2=D118,RANK(B118,B$77:B$133,1),"")</f>
      </c>
      <c r="D118">
        <f>COUNTIF('Team Points Summary'!H:H,'Point Totals by Grade-Gender'!A118)</f>
        <v>2</v>
      </c>
    </row>
    <row r="119" spans="1:4" ht="15" hidden="1">
      <c r="A119" s="17" t="s">
        <v>12</v>
      </c>
      <c r="B119">
        <f>SUMIF('Team Points Summary'!H:H,'Point Totals by Grade-Gender'!A119,'Team Points Summary'!C:C)</f>
        <v>366</v>
      </c>
      <c r="C119">
        <f>IF(E$2=D119,RANK(B119,B$77:B$133,1),"")</f>
      </c>
      <c r="D119">
        <f>COUNTIF('Team Points Summary'!H:H,'Point Totals by Grade-Gender'!A119)</f>
        <v>2</v>
      </c>
    </row>
    <row r="120" spans="1:4" ht="15" hidden="1">
      <c r="A120" s="17" t="s">
        <v>445</v>
      </c>
      <c r="B120">
        <f>SUMIF('Team Points Summary'!H:H,'Point Totals by Grade-Gender'!A120,'Team Points Summary'!C:C)</f>
        <v>416</v>
      </c>
      <c r="C120">
        <f>IF(E$2=D120,RANK(B120,B$77:B$133,1),"")</f>
      </c>
      <c r="D120">
        <f>COUNTIF('Team Points Summary'!H:H,'Point Totals by Grade-Gender'!A120)</f>
        <v>2</v>
      </c>
    </row>
    <row r="121" spans="1:4" ht="15" hidden="1">
      <c r="A121" s="16" t="s">
        <v>155</v>
      </c>
      <c r="B121">
        <f>SUMIF('Team Points Summary'!H:H,'Point Totals by Grade-Gender'!A121,'Team Points Summary'!C:C)</f>
        <v>438</v>
      </c>
      <c r="C121">
        <f>IF(E$2=D121,RANK(B121,B$77:B$133,1),"")</f>
      </c>
      <c r="D121">
        <f>COUNTIF('Team Points Summary'!H:H,'Point Totals by Grade-Gender'!A121)</f>
        <v>2</v>
      </c>
    </row>
    <row r="122" spans="1:4" ht="15" hidden="1">
      <c r="A122" s="17" t="s">
        <v>423</v>
      </c>
      <c r="B122">
        <f>SUMIF('Team Points Summary'!H:H,'Point Totals by Grade-Gender'!A122,'Team Points Summary'!C:C)</f>
        <v>563</v>
      </c>
      <c r="C122">
        <f>IF(E$2=D122,RANK(B122,B$77:B$133,1),"")</f>
      </c>
      <c r="D122">
        <f>COUNTIF('Team Points Summary'!H:H,'Point Totals by Grade-Gender'!A122)</f>
        <v>2</v>
      </c>
    </row>
    <row r="123" spans="1:4" ht="15" hidden="1">
      <c r="A123" s="17" t="s">
        <v>622</v>
      </c>
      <c r="B123">
        <f>SUMIF('Team Points Summary'!H:H,'Point Totals by Grade-Gender'!A123,'Team Points Summary'!C:C)</f>
        <v>573</v>
      </c>
      <c r="C123">
        <f>IF(E$2=D123,RANK(B123,B$77:B$133,1),"")</f>
      </c>
      <c r="D123">
        <f>COUNTIF('Team Points Summary'!H:H,'Point Totals by Grade-Gender'!A123)</f>
        <v>2</v>
      </c>
    </row>
    <row r="124" spans="1:4" ht="15" hidden="1">
      <c r="A124" s="17" t="s">
        <v>429</v>
      </c>
      <c r="B124">
        <f>SUMIF('Team Points Summary'!H:H,'Point Totals by Grade-Gender'!A124,'Team Points Summary'!C:C)</f>
        <v>606</v>
      </c>
      <c r="C124">
        <f>IF(E$2=D124,RANK(B124,B$77:B$133,1),"")</f>
      </c>
      <c r="D124">
        <f>COUNTIF('Team Points Summary'!H:H,'Point Totals by Grade-Gender'!A124)</f>
        <v>2</v>
      </c>
    </row>
    <row r="125" spans="1:4" ht="15" hidden="1">
      <c r="A125" s="17" t="s">
        <v>10</v>
      </c>
      <c r="B125">
        <f>SUMIF('Team Points Summary'!H:H,'Point Totals by Grade-Gender'!A125,'Team Points Summary'!C:C)</f>
        <v>610</v>
      </c>
      <c r="C125">
        <f>IF(E$2=D125,RANK(B125,B$77:B$133,1),"")</f>
      </c>
      <c r="D125">
        <f>COUNTIF('Team Points Summary'!H:H,'Point Totals by Grade-Gender'!A125)</f>
        <v>2</v>
      </c>
    </row>
    <row r="126" spans="1:4" ht="15" hidden="1">
      <c r="A126" s="17" t="s">
        <v>152</v>
      </c>
      <c r="B126">
        <f>SUMIF('Team Points Summary'!H:H,'Point Totals by Grade-Gender'!A126,'Team Points Summary'!C:C)</f>
        <v>746</v>
      </c>
      <c r="C126">
        <f>IF(E$2=D126,RANK(B126,B$77:B$133,1),"")</f>
      </c>
      <c r="D126">
        <f>COUNTIF('Team Points Summary'!H:H,'Point Totals by Grade-Gender'!A126)</f>
        <v>2</v>
      </c>
    </row>
    <row r="127" spans="1:4" ht="15" hidden="1">
      <c r="A127" s="17" t="s">
        <v>227</v>
      </c>
      <c r="B127">
        <f>SUMIF('Team Points Summary'!H:H,'Point Totals by Grade-Gender'!A127,'Team Points Summary'!C:C)</f>
        <v>799</v>
      </c>
      <c r="C127">
        <f>IF(E$2=D127,RANK(B127,B$77:B$133,1),"")</f>
      </c>
      <c r="D127">
        <f>COUNTIF('Team Points Summary'!H:H,'Point Totals by Grade-Gender'!A127)</f>
        <v>2</v>
      </c>
    </row>
    <row r="128" spans="1:4" ht="15" hidden="1">
      <c r="A128" s="17" t="s">
        <v>428</v>
      </c>
      <c r="B128">
        <f>SUMIF('Team Points Summary'!H:H,'Point Totals by Grade-Gender'!A128,'Team Points Summary'!C:C)</f>
        <v>822</v>
      </c>
      <c r="C128">
        <f>IF(E$2=D128,RANK(B128,B$77:B$133,1),"")</f>
      </c>
      <c r="D128">
        <f>COUNTIF('Team Points Summary'!H:H,'Point Totals by Grade-Gender'!A128)</f>
        <v>2</v>
      </c>
    </row>
    <row r="129" spans="1:4" ht="15" hidden="1">
      <c r="A129" s="17" t="s">
        <v>424</v>
      </c>
      <c r="B129">
        <f>SUMIF('Team Points Summary'!H:H,'Point Totals by Grade-Gender'!A129,'Team Points Summary'!C:C)</f>
        <v>839</v>
      </c>
      <c r="C129">
        <f>IF(E$2=D129,RANK(B129,B$77:B$133,1),"")</f>
      </c>
      <c r="D129">
        <f>COUNTIF('Team Points Summary'!H:H,'Point Totals by Grade-Gender'!A129)</f>
        <v>2</v>
      </c>
    </row>
    <row r="130" spans="1:4" ht="15" hidden="1">
      <c r="A130" s="17" t="s">
        <v>433</v>
      </c>
      <c r="B130">
        <f>SUMIF('Team Points Summary'!H:H,'Point Totals by Grade-Gender'!A130,'Team Points Summary'!C:C)</f>
        <v>904</v>
      </c>
      <c r="C130">
        <f>IF(E$2=D130,RANK(B130,B$77:B$133,1),"")</f>
      </c>
      <c r="D130">
        <f>COUNTIF('Team Points Summary'!H:H,'Point Totals by Grade-Gender'!A130)</f>
        <v>2</v>
      </c>
    </row>
    <row r="131" spans="1:4" ht="15" hidden="1">
      <c r="A131" s="17" t="s">
        <v>200</v>
      </c>
      <c r="B131">
        <f>SUMIF('Team Points Summary'!H:H,'Point Totals by Grade-Gender'!A131,'Team Points Summary'!C:C)</f>
        <v>917</v>
      </c>
      <c r="C131">
        <f>IF(E$2=D131,RANK(B131,B$77:B$133,1),"")</f>
      </c>
      <c r="D131">
        <f>COUNTIF('Team Points Summary'!H:H,'Point Totals by Grade-Gender'!A131)</f>
        <v>2</v>
      </c>
    </row>
    <row r="132" spans="1:4" ht="15" hidden="1">
      <c r="A132" s="17" t="s">
        <v>11</v>
      </c>
      <c r="B132">
        <f>SUMIF('Team Points Summary'!H:H,'Point Totals by Grade-Gender'!A132,'Team Points Summary'!C:C)</f>
        <v>1024</v>
      </c>
      <c r="C132">
        <f>IF(E$2=D132,RANK(B132,B$77:B$133,1),"")</f>
      </c>
      <c r="D132">
        <f>COUNTIF('Team Points Summary'!H:H,'Point Totals by Grade-Gender'!A132)</f>
        <v>2</v>
      </c>
    </row>
    <row r="133" spans="1:4" ht="15" hidden="1">
      <c r="A133" s="17" t="s">
        <v>145</v>
      </c>
      <c r="B133">
        <f>SUMIF('Team Points Summary'!H:H,'Point Totals by Grade-Gender'!A133,'Team Points Summary'!C:C)</f>
        <v>1025</v>
      </c>
      <c r="C133">
        <f>IF(E$2=D133,RANK(B133,B$77:B$133,1),"")</f>
      </c>
      <c r="D133">
        <f>COUNTIF('Team Points Summary'!H:H,'Point Totals by Grade-Gender'!A133)</f>
        <v>2</v>
      </c>
    </row>
    <row r="134" spans="1:4" ht="15" hidden="1">
      <c r="A134" s="17" t="s">
        <v>435</v>
      </c>
      <c r="B134">
        <f>SUMIF('Team Points Summary'!H:H,'Point Totals by Grade-Gender'!A134,'Team Points Summary'!C:C)</f>
        <v>1060</v>
      </c>
      <c r="C134">
        <f>IF(E$2=D134,RANK(B134,B$77:B$156,1),"")</f>
      </c>
      <c r="D134">
        <f>COUNTIF('Team Points Summary'!H:H,'Point Totals by Grade-Gender'!A134)</f>
        <v>2</v>
      </c>
    </row>
    <row r="135" spans="1:4" ht="15" hidden="1">
      <c r="A135" s="17" t="s">
        <v>438</v>
      </c>
      <c r="B135">
        <f>SUMIF('Team Points Summary'!H:H,'Point Totals by Grade-Gender'!A135,'Team Points Summary'!C:C)</f>
        <v>1137</v>
      </c>
      <c r="C135">
        <f>IF(E$2=D135,RANK(B135,B$77:B$156,1),"")</f>
      </c>
      <c r="D135">
        <f>COUNTIF('Team Points Summary'!H:H,'Point Totals by Grade-Gender'!A135)</f>
        <v>2</v>
      </c>
    </row>
    <row r="136" spans="1:4" ht="15" hidden="1">
      <c r="A136" s="17" t="s">
        <v>439</v>
      </c>
      <c r="B136">
        <f>SUMIF('Team Points Summary'!H:H,'Point Totals by Grade-Gender'!A136,'Team Points Summary'!C:C)</f>
        <v>1205</v>
      </c>
      <c r="C136">
        <f>IF(E$2=D136,RANK(B136,B$77:B$156,1),"")</f>
      </c>
      <c r="D136">
        <f>COUNTIF('Team Points Summary'!H:H,'Point Totals by Grade-Gender'!A136)</f>
        <v>2</v>
      </c>
    </row>
    <row r="137" spans="1:4" ht="15" hidden="1">
      <c r="A137" s="17" t="s">
        <v>444</v>
      </c>
      <c r="B137">
        <f>SUMIF('Team Points Summary'!H:H,'Point Totals by Grade-Gender'!A137,'Team Points Summary'!C:C)</f>
        <v>1232</v>
      </c>
      <c r="C137">
        <f>IF(E$2=D137,RANK(B137,B$77:B$156,1),"")</f>
      </c>
      <c r="D137">
        <f>COUNTIF('Team Points Summary'!H:H,'Point Totals by Grade-Gender'!A137)</f>
        <v>2</v>
      </c>
    </row>
    <row r="138" spans="1:4" ht="15" hidden="1">
      <c r="A138" s="17" t="s">
        <v>432</v>
      </c>
      <c r="B138">
        <f>SUMIF('Team Points Summary'!H:H,'Point Totals by Grade-Gender'!A138,'Team Points Summary'!C:C)</f>
        <v>1234</v>
      </c>
      <c r="C138">
        <f>IF(E$2=D138,RANK(B138,B$77:B$156,1),"")</f>
      </c>
      <c r="D138">
        <f>COUNTIF('Team Points Summary'!H:H,'Point Totals by Grade-Gender'!A138)</f>
        <v>2</v>
      </c>
    </row>
    <row r="139" spans="1:4" ht="15" hidden="1">
      <c r="A139" s="17" t="s">
        <v>625</v>
      </c>
      <c r="B139">
        <f>SUMIF('Team Points Summary'!H:H,'Point Totals by Grade-Gender'!A139,'Team Points Summary'!C:C)</f>
        <v>97</v>
      </c>
      <c r="C139">
        <f>IF(E$2=D139,RANK(B139,B$77:B$156,1),"")</f>
      </c>
      <c r="D139">
        <f>COUNTIF('Team Points Summary'!H:H,'Point Totals by Grade-Gender'!A139)</f>
        <v>1</v>
      </c>
    </row>
    <row r="140" spans="1:4" ht="15" hidden="1">
      <c r="A140" s="16" t="s">
        <v>153</v>
      </c>
      <c r="B140">
        <f>SUMIF('Team Points Summary'!H:H,'Point Totals by Grade-Gender'!A140,'Team Points Summary'!C:C)</f>
        <v>231</v>
      </c>
      <c r="C140">
        <f>IF(E$2=D140,RANK(B140,B$77:B$156,1),"")</f>
      </c>
      <c r="D140">
        <f>COUNTIF('Team Points Summary'!H:H,'Point Totals by Grade-Gender'!A140)</f>
        <v>1</v>
      </c>
    </row>
    <row r="141" spans="1:4" ht="15" hidden="1">
      <c r="A141" s="17" t="s">
        <v>426</v>
      </c>
      <c r="B141">
        <f>SUMIF('Team Points Summary'!H:H,'Point Totals by Grade-Gender'!A141,'Team Points Summary'!C:C)</f>
        <v>325</v>
      </c>
      <c r="C141">
        <f>IF(E$2=D141,RANK(B141,B$77:B$156,1),"")</f>
      </c>
      <c r="D141">
        <f>COUNTIF('Team Points Summary'!H:H,'Point Totals by Grade-Gender'!A141)</f>
        <v>1</v>
      </c>
    </row>
    <row r="142" spans="1:4" ht="15" hidden="1">
      <c r="A142" s="17" t="s">
        <v>430</v>
      </c>
      <c r="B142">
        <f>SUMIF('Team Points Summary'!H:H,'Point Totals by Grade-Gender'!A142,'Team Points Summary'!C:C)</f>
        <v>334</v>
      </c>
      <c r="C142">
        <f>IF(E$2=D142,RANK(B142,B$77:B$156,1),"")</f>
      </c>
      <c r="D142">
        <f>COUNTIF('Team Points Summary'!H:H,'Point Totals by Grade-Gender'!A142)</f>
        <v>1</v>
      </c>
    </row>
    <row r="143" spans="1:4" ht="15" hidden="1">
      <c r="A143" s="17" t="s">
        <v>436</v>
      </c>
      <c r="B143">
        <f>SUMIF('Team Points Summary'!H:H,'Point Totals by Grade-Gender'!A143,'Team Points Summary'!C:C)</f>
        <v>366</v>
      </c>
      <c r="C143">
        <f>IF(E$2=D143,RANK(B143,B$77:B$156,1),"")</f>
      </c>
      <c r="D143">
        <f>COUNTIF('Team Points Summary'!H:H,'Point Totals by Grade-Gender'!A143)</f>
        <v>1</v>
      </c>
    </row>
    <row r="144" spans="1:4" ht="15" hidden="1">
      <c r="A144" s="17" t="s">
        <v>619</v>
      </c>
      <c r="B144">
        <f>SUMIF('Team Points Summary'!H:H,'Point Totals by Grade-Gender'!A144,'Team Points Summary'!C:C)</f>
        <v>375</v>
      </c>
      <c r="C144">
        <f>IF(E$2=D144,RANK(B144,B$77:B$156,1),"")</f>
      </c>
      <c r="D144">
        <f>COUNTIF('Team Points Summary'!H:H,'Point Totals by Grade-Gender'!A144)</f>
        <v>1</v>
      </c>
    </row>
    <row r="145" spans="1:4" ht="15" hidden="1">
      <c r="A145" s="17" t="s">
        <v>627</v>
      </c>
      <c r="B145">
        <f>SUMIF('Team Points Summary'!H:H,'Point Totals by Grade-Gender'!A145,'Team Points Summary'!C:C)</f>
        <v>381</v>
      </c>
      <c r="C145">
        <f>IF(E$2=D145,RANK(B145,B$77:B$156,1),"")</f>
      </c>
      <c r="D145">
        <f>COUNTIF('Team Points Summary'!H:H,'Point Totals by Grade-Gender'!A145)</f>
        <v>1</v>
      </c>
    </row>
    <row r="146" spans="1:4" ht="15" hidden="1">
      <c r="A146" s="17" t="s">
        <v>626</v>
      </c>
      <c r="B146">
        <f>SUMIF('Team Points Summary'!H:H,'Point Totals by Grade-Gender'!A146,'Team Points Summary'!C:C)</f>
        <v>431</v>
      </c>
      <c r="C146">
        <f>IF(E$2=D146,RANK(B146,B$77:B$156,1),"")</f>
      </c>
      <c r="D146">
        <f>COUNTIF('Team Points Summary'!H:H,'Point Totals by Grade-Gender'!A146)</f>
        <v>1</v>
      </c>
    </row>
    <row r="147" spans="1:4" ht="15" hidden="1">
      <c r="A147" s="16" t="s">
        <v>628</v>
      </c>
      <c r="B147">
        <f>SUMIF('Team Points Summary'!H:H,'Point Totals by Grade-Gender'!A147,'Team Points Summary'!C:C)</f>
        <v>452</v>
      </c>
      <c r="C147">
        <f>IF(E$2=D147,RANK(B147,B$77:B$156,1),"")</f>
      </c>
      <c r="D147">
        <f>COUNTIF('Team Points Summary'!H:H,'Point Totals by Grade-Gender'!A147)</f>
        <v>1</v>
      </c>
    </row>
    <row r="148" spans="1:4" ht="15" hidden="1">
      <c r="A148" s="16" t="s">
        <v>446</v>
      </c>
      <c r="B148">
        <f>SUMIF('Team Points Summary'!H:H,'Point Totals by Grade-Gender'!A148,'Team Points Summary'!C:C)</f>
        <v>462</v>
      </c>
      <c r="C148">
        <f>IF(E$2=D148,RANK(B148,B$77:B$156,1),"")</f>
      </c>
      <c r="D148">
        <f>COUNTIF('Team Points Summary'!H:H,'Point Totals by Grade-Gender'!A148)</f>
        <v>1</v>
      </c>
    </row>
    <row r="149" spans="1:4" ht="15" hidden="1">
      <c r="A149" s="17" t="s">
        <v>148</v>
      </c>
      <c r="B149">
        <f>SUMIF('Team Points Summary'!H:H,'Point Totals by Grade-Gender'!A149,'Team Points Summary'!C:C)</f>
        <v>496</v>
      </c>
      <c r="C149">
        <f>IF(E$2=D149,RANK(B149,B$77:B$156,1),"")</f>
      </c>
      <c r="D149">
        <f>COUNTIF('Team Points Summary'!H:H,'Point Totals by Grade-Gender'!A149)</f>
        <v>1</v>
      </c>
    </row>
    <row r="150" spans="1:4" ht="15" hidden="1">
      <c r="A150" s="17" t="s">
        <v>624</v>
      </c>
      <c r="B150">
        <f>SUMIF('Team Points Summary'!H:H,'Point Totals by Grade-Gender'!A150,'Team Points Summary'!C:C)</f>
        <v>518</v>
      </c>
      <c r="C150">
        <f>IF(E$2=D150,RANK(B150,B$77:B$156,1),"")</f>
      </c>
      <c r="D150">
        <f>COUNTIF('Team Points Summary'!H:H,'Point Totals by Grade-Gender'!A150)</f>
        <v>1</v>
      </c>
    </row>
    <row r="151" spans="1:4" ht="15" hidden="1">
      <c r="A151" s="17" t="s">
        <v>228</v>
      </c>
      <c r="B151">
        <f>SUMIF('Team Points Summary'!H:H,'Point Totals by Grade-Gender'!A151,'Team Points Summary'!C:C)</f>
        <v>541</v>
      </c>
      <c r="C151">
        <f>IF(E$2=D151,RANK(B151,B$77:B$156,1),"")</f>
      </c>
      <c r="D151">
        <f>COUNTIF('Team Points Summary'!H:H,'Point Totals by Grade-Gender'!A151)</f>
        <v>1</v>
      </c>
    </row>
    <row r="152" spans="1:4" ht="15" hidden="1">
      <c r="A152" s="17" t="s">
        <v>194</v>
      </c>
      <c r="B152">
        <f>SUMIF('Team Points Summary'!H:H,'Point Totals by Grade-Gender'!A152,'Team Points Summary'!C:C)</f>
        <v>592</v>
      </c>
      <c r="C152">
        <f>IF(E$2=D152,RANK(B152,B$77:B$156,1),"")</f>
      </c>
      <c r="D152">
        <f>COUNTIF('Team Points Summary'!H:H,'Point Totals by Grade-Gender'!A152)</f>
        <v>1</v>
      </c>
    </row>
    <row r="153" spans="1:4" ht="15" hidden="1">
      <c r="A153" s="17" t="s">
        <v>437</v>
      </c>
      <c r="B153">
        <f>SUMIF('Team Points Summary'!H:H,'Point Totals by Grade-Gender'!A153,'Team Points Summary'!C:C)</f>
        <v>607</v>
      </c>
      <c r="C153">
        <f>IF(E$2=D153,RANK(B153,B$77:B$156,1),"")</f>
      </c>
      <c r="D153">
        <f>COUNTIF('Team Points Summary'!H:H,'Point Totals by Grade-Gender'!A153)</f>
        <v>1</v>
      </c>
    </row>
    <row r="154" spans="1:4" ht="15" hidden="1">
      <c r="A154" s="17" t="s">
        <v>442</v>
      </c>
      <c r="B154">
        <f>SUMIF('Team Points Summary'!H:H,'Point Totals by Grade-Gender'!A154,'Team Points Summary'!C:C)</f>
        <v>629</v>
      </c>
      <c r="C154">
        <f>IF(E$2=D154,RANK(B154,B$77:B$156,1),"")</f>
      </c>
      <c r="D154">
        <f>COUNTIF('Team Points Summary'!H:H,'Point Totals by Grade-Gender'!A154)</f>
        <v>1</v>
      </c>
    </row>
    <row r="155" spans="1:4" ht="15" hidden="1">
      <c r="A155" s="17" t="s">
        <v>229</v>
      </c>
      <c r="B155">
        <f>SUMIF('Team Points Summary'!H:H,'Point Totals by Grade-Gender'!A155,'Team Points Summary'!C:C)</f>
        <v>660</v>
      </c>
      <c r="C155">
        <f>IF(E$2=D155,RANK(B155,B$77:B$156,1),"")</f>
      </c>
      <c r="D155">
        <f>COUNTIF('Team Points Summary'!H:H,'Point Totals by Grade-Gender'!A155)</f>
        <v>1</v>
      </c>
    </row>
    <row r="156" spans="1:4" ht="15" hidden="1">
      <c r="A156" s="17" t="s">
        <v>440</v>
      </c>
      <c r="B156">
        <f>SUMIF('Team Points Summary'!H:H,'Point Totals by Grade-Gender'!A156,'Team Points Summary'!C:C)</f>
        <v>722</v>
      </c>
      <c r="C156">
        <f>IF(E$2=D156,RANK(B156,B$77:B$156,1),"")</f>
      </c>
      <c r="D156">
        <f>COUNTIF('Team Points Summary'!H:H,'Point Totals by Grade-Gender'!A156)</f>
        <v>1</v>
      </c>
    </row>
    <row r="157" ht="12.75">
      <c r="A157" s="13" t="s">
        <v>195</v>
      </c>
    </row>
    <row r="158" spans="1:5" ht="12.75">
      <c r="A158" s="11" t="s">
        <v>121</v>
      </c>
      <c r="B158">
        <f>SUM(B77:B156)</f>
        <v>57076</v>
      </c>
      <c r="E158">
        <f>SUMIF('Team Points Summary'!H:H,'Point Totals by Grade-Gender'!A158,'Team Points Summary'!C:C)</f>
        <v>57076</v>
      </c>
    </row>
    <row r="160" spans="1:4" ht="15">
      <c r="A160" s="19" t="s">
        <v>495</v>
      </c>
      <c r="B160">
        <f>SUMIF('Team Points Summary'!H:H,'Point Totals by Grade-Gender'!A160,'Team Points Summary'!C:C)</f>
        <v>139</v>
      </c>
      <c r="C160">
        <f>IF(E$2=D160,RANK(B160,B$160:B$182,1),"")</f>
        <v>1</v>
      </c>
      <c r="D160">
        <f>COUNTIF('Team Points Summary'!H:H,'Point Totals by Grade-Gender'!A160)</f>
        <v>3</v>
      </c>
    </row>
    <row r="161" spans="1:4" ht="15">
      <c r="A161" s="19" t="s">
        <v>76</v>
      </c>
      <c r="B161">
        <f>SUMIF('Team Points Summary'!H:H,'Point Totals by Grade-Gender'!A161,'Team Points Summary'!C:C)</f>
        <v>203</v>
      </c>
      <c r="C161">
        <f aca="true" t="shared" si="2" ref="C161:C182">IF(E$2=D161,RANK(B161,B$160:B$182,1),"")</f>
        <v>2</v>
      </c>
      <c r="D161">
        <f>COUNTIF('Team Points Summary'!H:H,'Point Totals by Grade-Gender'!A161)</f>
        <v>3</v>
      </c>
    </row>
    <row r="162" spans="1:4" ht="15">
      <c r="A162" s="19" t="s">
        <v>71</v>
      </c>
      <c r="B162">
        <f>SUMIF('Team Points Summary'!H:H,'Point Totals by Grade-Gender'!A162,'Team Points Summary'!C:C)</f>
        <v>240</v>
      </c>
      <c r="C162">
        <f t="shared" si="2"/>
        <v>3</v>
      </c>
      <c r="D162">
        <f>COUNTIF('Team Points Summary'!H:H,'Point Totals by Grade-Gender'!A162)</f>
        <v>3</v>
      </c>
    </row>
    <row r="163" spans="1:4" ht="15">
      <c r="A163" s="19" t="s">
        <v>171</v>
      </c>
      <c r="B163">
        <f>SUMIF('Team Points Summary'!H:H,'Point Totals by Grade-Gender'!A163,'Team Points Summary'!C:C)</f>
        <v>290</v>
      </c>
      <c r="C163">
        <f t="shared" si="2"/>
        <v>4</v>
      </c>
      <c r="D163">
        <f>COUNTIF('Team Points Summary'!H:H,'Point Totals by Grade-Gender'!A163)</f>
        <v>3</v>
      </c>
    </row>
    <row r="164" spans="1:4" ht="15">
      <c r="A164" s="19" t="s">
        <v>135</v>
      </c>
      <c r="B164">
        <f>SUMIF('Team Points Summary'!H:H,'Point Totals by Grade-Gender'!A164,'Team Points Summary'!C:C)</f>
        <v>295</v>
      </c>
      <c r="C164">
        <f t="shared" si="2"/>
        <v>5</v>
      </c>
      <c r="D164">
        <f>COUNTIF('Team Points Summary'!H:H,'Point Totals by Grade-Gender'!A164)</f>
        <v>3</v>
      </c>
    </row>
    <row r="165" spans="1:4" ht="15">
      <c r="A165" s="19" t="s">
        <v>77</v>
      </c>
      <c r="B165">
        <f>SUMIF('Team Points Summary'!H:H,'Point Totals by Grade-Gender'!A165,'Team Points Summary'!C:C)</f>
        <v>361</v>
      </c>
      <c r="C165">
        <f t="shared" si="2"/>
        <v>6</v>
      </c>
      <c r="D165">
        <f>COUNTIF('Team Points Summary'!H:H,'Point Totals by Grade-Gender'!A165)</f>
        <v>3</v>
      </c>
    </row>
    <row r="166" spans="1:4" ht="15">
      <c r="A166" s="19" t="s">
        <v>67</v>
      </c>
      <c r="B166">
        <f>SUMIF('Team Points Summary'!H:H,'Point Totals by Grade-Gender'!A166,'Team Points Summary'!C:C)</f>
        <v>400</v>
      </c>
      <c r="C166">
        <f t="shared" si="2"/>
        <v>7</v>
      </c>
      <c r="D166">
        <f>COUNTIF('Team Points Summary'!H:H,'Point Totals by Grade-Gender'!A166)</f>
        <v>3</v>
      </c>
    </row>
    <row r="167" spans="1:4" ht="15">
      <c r="A167" s="18" t="s">
        <v>79</v>
      </c>
      <c r="B167">
        <f>SUMIF('Team Points Summary'!H:H,'Point Totals by Grade-Gender'!A167,'Team Points Summary'!C:C)</f>
        <v>429</v>
      </c>
      <c r="C167">
        <f t="shared" si="2"/>
        <v>8</v>
      </c>
      <c r="D167">
        <f>COUNTIF('Team Points Summary'!H:H,'Point Totals by Grade-Gender'!A167)</f>
        <v>3</v>
      </c>
    </row>
    <row r="168" spans="1:4" ht="15">
      <c r="A168" s="19" t="s">
        <v>72</v>
      </c>
      <c r="B168">
        <f>SUMIF('Team Points Summary'!H:H,'Point Totals by Grade-Gender'!A168,'Team Points Summary'!C:C)</f>
        <v>435</v>
      </c>
      <c r="C168">
        <f t="shared" si="2"/>
        <v>9</v>
      </c>
      <c r="D168">
        <f>COUNTIF('Team Points Summary'!H:H,'Point Totals by Grade-Gender'!A168)</f>
        <v>3</v>
      </c>
    </row>
    <row r="169" spans="1:4" ht="15">
      <c r="A169" s="19" t="s">
        <v>498</v>
      </c>
      <c r="B169">
        <f>SUMIF('Team Points Summary'!H:H,'Point Totals by Grade-Gender'!A169,'Team Points Summary'!C:C)</f>
        <v>510</v>
      </c>
      <c r="C169">
        <f t="shared" si="2"/>
        <v>10</v>
      </c>
      <c r="D169">
        <f>COUNTIF('Team Points Summary'!H:H,'Point Totals by Grade-Gender'!A169)</f>
        <v>3</v>
      </c>
    </row>
    <row r="170" spans="1:4" ht="15" hidden="1">
      <c r="A170" s="19" t="s">
        <v>172</v>
      </c>
      <c r="B170">
        <f>SUMIF('Team Points Summary'!H:H,'Point Totals by Grade-Gender'!A170,'Team Points Summary'!C:C)</f>
        <v>551</v>
      </c>
      <c r="C170">
        <f t="shared" si="2"/>
        <v>11</v>
      </c>
      <c r="D170">
        <f>COUNTIF('Team Points Summary'!H:H,'Point Totals by Grade-Gender'!A170)</f>
        <v>3</v>
      </c>
    </row>
    <row r="171" spans="1:4" ht="15" hidden="1">
      <c r="A171" s="19" t="s">
        <v>169</v>
      </c>
      <c r="B171">
        <f>SUMIF('Team Points Summary'!H:H,'Point Totals by Grade-Gender'!A171,'Team Points Summary'!C:C)</f>
        <v>554</v>
      </c>
      <c r="C171">
        <f t="shared" si="2"/>
        <v>12</v>
      </c>
      <c r="D171">
        <f>COUNTIF('Team Points Summary'!H:H,'Point Totals by Grade-Gender'!A171)</f>
        <v>3</v>
      </c>
    </row>
    <row r="172" spans="1:4" ht="15" hidden="1">
      <c r="A172" s="19" t="s">
        <v>500</v>
      </c>
      <c r="B172">
        <f>SUMIF('Team Points Summary'!H:H,'Point Totals by Grade-Gender'!A172,'Team Points Summary'!C:C)</f>
        <v>593</v>
      </c>
      <c r="C172">
        <f t="shared" si="2"/>
        <v>13</v>
      </c>
      <c r="D172">
        <f>COUNTIF('Team Points Summary'!H:H,'Point Totals by Grade-Gender'!A172)</f>
        <v>3</v>
      </c>
    </row>
    <row r="173" spans="1:4" ht="15" hidden="1">
      <c r="A173" s="19" t="s">
        <v>489</v>
      </c>
      <c r="B173">
        <f>SUMIF('Team Points Summary'!H:H,'Point Totals by Grade-Gender'!A173,'Team Points Summary'!C:C)</f>
        <v>600</v>
      </c>
      <c r="C173">
        <f t="shared" si="2"/>
        <v>14</v>
      </c>
      <c r="D173">
        <f>COUNTIF('Team Points Summary'!H:H,'Point Totals by Grade-Gender'!A173)</f>
        <v>3</v>
      </c>
    </row>
    <row r="174" spans="1:4" ht="15" hidden="1">
      <c r="A174" s="19" t="s">
        <v>74</v>
      </c>
      <c r="B174">
        <f>SUMIF('Team Points Summary'!H:H,'Point Totals by Grade-Gender'!A174,'Team Points Summary'!C:C)</f>
        <v>602</v>
      </c>
      <c r="C174">
        <f t="shared" si="2"/>
        <v>15</v>
      </c>
      <c r="D174">
        <f>COUNTIF('Team Points Summary'!H:H,'Point Totals by Grade-Gender'!A174)</f>
        <v>3</v>
      </c>
    </row>
    <row r="175" spans="1:4" ht="15" hidden="1">
      <c r="A175" s="19" t="s">
        <v>201</v>
      </c>
      <c r="B175">
        <f>SUMIF('Team Points Summary'!H:H,'Point Totals by Grade-Gender'!A175,'Team Points Summary'!C:C)</f>
        <v>702</v>
      </c>
      <c r="C175">
        <f t="shared" si="2"/>
        <v>16</v>
      </c>
      <c r="D175">
        <f>COUNTIF('Team Points Summary'!H:H,'Point Totals by Grade-Gender'!A175)</f>
        <v>3</v>
      </c>
    </row>
    <row r="176" spans="1:4" ht="15" hidden="1">
      <c r="A176" s="19" t="s">
        <v>501</v>
      </c>
      <c r="B176">
        <f>SUMIF('Team Points Summary'!H:H,'Point Totals by Grade-Gender'!A176,'Team Points Summary'!C:C)</f>
        <v>856</v>
      </c>
      <c r="C176">
        <f t="shared" si="2"/>
        <v>17</v>
      </c>
      <c r="D176">
        <f>COUNTIF('Team Points Summary'!H:H,'Point Totals by Grade-Gender'!A176)</f>
        <v>3</v>
      </c>
    </row>
    <row r="177" spans="1:4" ht="15" hidden="1">
      <c r="A177" s="19" t="s">
        <v>492</v>
      </c>
      <c r="B177">
        <f>SUMIF('Team Points Summary'!H:H,'Point Totals by Grade-Gender'!A177,'Team Points Summary'!C:C)</f>
        <v>867</v>
      </c>
      <c r="C177">
        <f t="shared" si="2"/>
        <v>18</v>
      </c>
      <c r="D177">
        <f>COUNTIF('Team Points Summary'!H:H,'Point Totals by Grade-Gender'!A177)</f>
        <v>3</v>
      </c>
    </row>
    <row r="178" spans="1:4" ht="15" hidden="1">
      <c r="A178" s="19" t="s">
        <v>75</v>
      </c>
      <c r="B178">
        <f>SUMIF('Team Points Summary'!H:H,'Point Totals by Grade-Gender'!A178,'Team Points Summary'!C:C)</f>
        <v>905</v>
      </c>
      <c r="C178">
        <f t="shared" si="2"/>
        <v>19</v>
      </c>
      <c r="D178">
        <f>COUNTIF('Team Points Summary'!H:H,'Point Totals by Grade-Gender'!A178)</f>
        <v>3</v>
      </c>
    </row>
    <row r="179" spans="1:4" ht="15" hidden="1">
      <c r="A179" s="19" t="s">
        <v>68</v>
      </c>
      <c r="B179">
        <f>SUMIF('Team Points Summary'!H:H,'Point Totals by Grade-Gender'!A179,'Team Points Summary'!C:C)</f>
        <v>925</v>
      </c>
      <c r="C179">
        <f t="shared" si="2"/>
        <v>20</v>
      </c>
      <c r="D179">
        <f>COUNTIF('Team Points Summary'!H:H,'Point Totals by Grade-Gender'!A179)</f>
        <v>3</v>
      </c>
    </row>
    <row r="180" spans="1:4" ht="15" hidden="1">
      <c r="A180" s="19" t="s">
        <v>488</v>
      </c>
      <c r="B180">
        <f>SUMIF('Team Points Summary'!H:H,'Point Totals by Grade-Gender'!A180,'Team Points Summary'!C:C)</f>
        <v>1002</v>
      </c>
      <c r="C180">
        <f t="shared" si="2"/>
        <v>21</v>
      </c>
      <c r="D180">
        <f>COUNTIF('Team Points Summary'!H:H,'Point Totals by Grade-Gender'!A180)</f>
        <v>3</v>
      </c>
    </row>
    <row r="181" spans="1:4" ht="15" hidden="1">
      <c r="A181" s="19" t="s">
        <v>70</v>
      </c>
      <c r="B181">
        <f>SUMIF('Team Points Summary'!H:H,'Point Totals by Grade-Gender'!A181,'Team Points Summary'!C:C)</f>
        <v>1021</v>
      </c>
      <c r="C181">
        <f t="shared" si="2"/>
        <v>22</v>
      </c>
      <c r="D181">
        <f>COUNTIF('Team Points Summary'!H:H,'Point Totals by Grade-Gender'!A181)</f>
        <v>3</v>
      </c>
    </row>
    <row r="182" spans="1:4" ht="15" hidden="1">
      <c r="A182" s="19" t="s">
        <v>69</v>
      </c>
      <c r="B182">
        <f>SUMIF('Team Points Summary'!H:H,'Point Totals by Grade-Gender'!A182,'Team Points Summary'!C:C)</f>
        <v>1052</v>
      </c>
      <c r="C182">
        <f t="shared" si="2"/>
        <v>23</v>
      </c>
      <c r="D182">
        <f>COUNTIF('Team Points Summary'!H:H,'Point Totals by Grade-Gender'!A182)</f>
        <v>3</v>
      </c>
    </row>
    <row r="183" spans="1:4" ht="15" hidden="1">
      <c r="A183" s="19" t="s">
        <v>202</v>
      </c>
      <c r="B183">
        <f>SUMIF('Team Points Summary'!H:H,'Point Totals by Grade-Gender'!A183,'Team Points Summary'!C:C)</f>
        <v>218</v>
      </c>
      <c r="C183">
        <f>IF(E$2=D183,RANK(B183,B$160:B$214,1),"")</f>
      </c>
      <c r="D183">
        <f>COUNTIF('Team Points Summary'!H:H,'Point Totals by Grade-Gender'!A183)</f>
        <v>2</v>
      </c>
    </row>
    <row r="184" spans="1:4" ht="15" hidden="1">
      <c r="A184" s="19" t="s">
        <v>496</v>
      </c>
      <c r="B184">
        <f>SUMIF('Team Points Summary'!H:H,'Point Totals by Grade-Gender'!A184,'Team Points Summary'!C:C)</f>
        <v>277</v>
      </c>
      <c r="C184">
        <f>IF(E$2=D184,RANK(B184,B$160:B$214,1),"")</f>
      </c>
      <c r="D184">
        <f>COUNTIF('Team Points Summary'!H:H,'Point Totals by Grade-Gender'!A184)</f>
        <v>2</v>
      </c>
    </row>
    <row r="185" spans="1:4" ht="15" hidden="1">
      <c r="A185" s="19" t="s">
        <v>78</v>
      </c>
      <c r="B185">
        <f>SUMIF('Team Points Summary'!H:H,'Point Totals by Grade-Gender'!A185,'Team Points Summary'!C:C)</f>
        <v>310</v>
      </c>
      <c r="C185">
        <f>IF(E$2=D185,RANK(B185,B$160:B$214,1),"")</f>
      </c>
      <c r="D185">
        <f>COUNTIF('Team Points Summary'!H:H,'Point Totals by Grade-Gender'!A185)</f>
        <v>2</v>
      </c>
    </row>
    <row r="186" spans="1:4" ht="15" hidden="1">
      <c r="A186" s="19" t="s">
        <v>73</v>
      </c>
      <c r="B186">
        <f>SUMIF('Team Points Summary'!H:H,'Point Totals by Grade-Gender'!A186,'Team Points Summary'!C:C)</f>
        <v>372</v>
      </c>
      <c r="C186">
        <f>IF(E$2=D186,RANK(B186,B$160:B$214,1),"")</f>
      </c>
      <c r="D186">
        <f>COUNTIF('Team Points Summary'!H:H,'Point Totals by Grade-Gender'!A186)</f>
        <v>2</v>
      </c>
    </row>
    <row r="187" spans="1:4" ht="15" hidden="1">
      <c r="A187" s="19" t="s">
        <v>497</v>
      </c>
      <c r="B187">
        <f>SUMIF('Team Points Summary'!H:H,'Point Totals by Grade-Gender'!A187,'Team Points Summary'!C:C)</f>
        <v>629</v>
      </c>
      <c r="C187">
        <f>IF(E$2=D187,RANK(B187,B$160:B$214,1),"")</f>
      </c>
      <c r="D187">
        <f>COUNTIF('Team Points Summary'!H:H,'Point Totals by Grade-Gender'!A187)</f>
        <v>2</v>
      </c>
    </row>
    <row r="188" spans="1:4" ht="15" hidden="1">
      <c r="A188" s="19" t="s">
        <v>167</v>
      </c>
      <c r="B188">
        <f>SUMIF('Team Points Summary'!H:H,'Point Totals by Grade-Gender'!A188,'Team Points Summary'!C:C)</f>
        <v>668</v>
      </c>
      <c r="C188">
        <f>IF(E$2=D188,RANK(B188,B$160:B$214,1),"")</f>
      </c>
      <c r="D188">
        <f>COUNTIF('Team Points Summary'!H:H,'Point Totals by Grade-Gender'!A188)</f>
        <v>2</v>
      </c>
    </row>
    <row r="189" spans="1:4" ht="15" hidden="1">
      <c r="A189" s="19" t="s">
        <v>168</v>
      </c>
      <c r="B189">
        <f>SUMIF('Team Points Summary'!H:H,'Point Totals by Grade-Gender'!A189,'Team Points Summary'!C:C)</f>
        <v>677</v>
      </c>
      <c r="C189">
        <f>IF(E$2=D189,RANK(B189,B$160:B$214,1),"")</f>
      </c>
      <c r="D189">
        <f>COUNTIF('Team Points Summary'!H:H,'Point Totals by Grade-Gender'!A189)</f>
        <v>2</v>
      </c>
    </row>
    <row r="190" spans="1:4" ht="15" hidden="1">
      <c r="A190" s="19" t="s">
        <v>494</v>
      </c>
      <c r="B190">
        <f>SUMIF('Team Points Summary'!H:H,'Point Totals by Grade-Gender'!A190,'Team Points Summary'!C:C)</f>
        <v>696</v>
      </c>
      <c r="C190">
        <f>IF(E$2=D190,RANK(B190,B$160:B$214,1),"")</f>
      </c>
      <c r="D190">
        <f>COUNTIF('Team Points Summary'!H:H,'Point Totals by Grade-Gender'!A190)</f>
        <v>2</v>
      </c>
    </row>
    <row r="191" spans="1:4" ht="15" hidden="1">
      <c r="A191" s="19" t="s">
        <v>502</v>
      </c>
      <c r="B191">
        <f>SUMIF('Team Points Summary'!H:H,'Point Totals by Grade-Gender'!A191,'Team Points Summary'!C:C)</f>
        <v>766</v>
      </c>
      <c r="C191">
        <f>IF(E$2=D191,RANK(B191,B$160:B$214,1),"")</f>
      </c>
      <c r="D191">
        <f>COUNTIF('Team Points Summary'!H:H,'Point Totals by Grade-Gender'!A191)</f>
        <v>2</v>
      </c>
    </row>
    <row r="192" spans="1:4" ht="15" hidden="1">
      <c r="A192" s="19" t="s">
        <v>493</v>
      </c>
      <c r="B192">
        <f>SUMIF('Team Points Summary'!H:H,'Point Totals by Grade-Gender'!A192,'Team Points Summary'!C:C)</f>
        <v>778</v>
      </c>
      <c r="C192">
        <f>IF(E$2=D192,RANK(B192,B$160:B$214,1),"")</f>
      </c>
      <c r="D192">
        <f>COUNTIF('Team Points Summary'!H:H,'Point Totals by Grade-Gender'!A192)</f>
        <v>2</v>
      </c>
    </row>
    <row r="193" spans="1:4" ht="15" hidden="1">
      <c r="A193" s="19" t="s">
        <v>170</v>
      </c>
      <c r="B193">
        <f>SUMIF('Team Points Summary'!H:H,'Point Totals by Grade-Gender'!A193,'Team Points Summary'!C:C)</f>
        <v>839</v>
      </c>
      <c r="C193">
        <f>IF(E$2=D193,RANK(B193,B$160:B$214,1),"")</f>
      </c>
      <c r="D193">
        <f>COUNTIF('Team Points Summary'!H:H,'Point Totals by Grade-Gender'!A193)</f>
        <v>2</v>
      </c>
    </row>
    <row r="194" spans="1:4" ht="15" hidden="1">
      <c r="A194" s="19" t="s">
        <v>643</v>
      </c>
      <c r="B194">
        <f>SUMIF('Team Points Summary'!H:H,'Point Totals by Grade-Gender'!A194,'Team Points Summary'!C:C)</f>
        <v>156</v>
      </c>
      <c r="C194">
        <f>IF(E$2=D194,RANK(B194,B$160:B$214,1),"")</f>
      </c>
      <c r="D194">
        <f>COUNTIF('Team Points Summary'!H:H,'Point Totals by Grade-Gender'!A194)</f>
        <v>1</v>
      </c>
    </row>
    <row r="195" spans="1:4" ht="15" hidden="1">
      <c r="A195" s="19" t="s">
        <v>231</v>
      </c>
      <c r="B195">
        <f>SUMIF('Team Points Summary'!H:H,'Point Totals by Grade-Gender'!A195,'Team Points Summary'!C:C)</f>
        <v>157</v>
      </c>
      <c r="C195">
        <f>IF(E$2=D195,RANK(B195,B$160:B$214,1),"")</f>
      </c>
      <c r="D195">
        <f>COUNTIF('Team Points Summary'!H:H,'Point Totals by Grade-Gender'!A195)</f>
        <v>1</v>
      </c>
    </row>
    <row r="196" spans="1:4" ht="15" hidden="1">
      <c r="A196" s="19" t="s">
        <v>487</v>
      </c>
      <c r="B196">
        <f>SUMIF('Team Points Summary'!H:H,'Point Totals by Grade-Gender'!A196,'Team Points Summary'!C:C)</f>
        <v>159</v>
      </c>
      <c r="C196">
        <f>IF(E$2=D196,RANK(B196,B$160:B$214,1),"")</f>
      </c>
      <c r="D196">
        <f>COUNTIF('Team Points Summary'!H:H,'Point Totals by Grade-Gender'!A196)</f>
        <v>1</v>
      </c>
    </row>
    <row r="197" spans="1:4" ht="15" hidden="1">
      <c r="A197" s="19" t="s">
        <v>491</v>
      </c>
      <c r="B197">
        <f>SUMIF('Team Points Summary'!H:H,'Point Totals by Grade-Gender'!A197,'Team Points Summary'!C:C)</f>
        <v>178</v>
      </c>
      <c r="C197">
        <f>IF(E$2=D197,RANK(B197,B$160:B$214,1),"")</f>
      </c>
      <c r="D197">
        <f>COUNTIF('Team Points Summary'!H:H,'Point Totals by Grade-Gender'!A197)</f>
        <v>1</v>
      </c>
    </row>
    <row r="198" spans="1:4" ht="15" hidden="1">
      <c r="A198" s="18" t="s">
        <v>650</v>
      </c>
      <c r="B198">
        <f>SUMIF('Team Points Summary'!H:H,'Point Totals by Grade-Gender'!A198,'Team Points Summary'!C:C)</f>
        <v>209</v>
      </c>
      <c r="C198">
        <f>IF(E$2=D198,RANK(B198,B$160:B$214,1),"")</f>
      </c>
      <c r="D198">
        <f>COUNTIF('Team Points Summary'!H:H,'Point Totals by Grade-Gender'!A198)</f>
        <v>1</v>
      </c>
    </row>
    <row r="199" spans="1:4" ht="15" hidden="1">
      <c r="A199" s="19" t="s">
        <v>232</v>
      </c>
      <c r="B199">
        <f>SUMIF('Team Points Summary'!H:H,'Point Totals by Grade-Gender'!A199,'Team Points Summary'!C:C)</f>
        <v>224</v>
      </c>
      <c r="C199">
        <f>IF(E$2=D199,RANK(B199,B$160:B$214,1),"")</f>
      </c>
      <c r="D199">
        <f>COUNTIF('Team Points Summary'!H:H,'Point Totals by Grade-Gender'!A199)</f>
        <v>1</v>
      </c>
    </row>
    <row r="200" spans="1:4" ht="15" hidden="1">
      <c r="A200" s="19" t="s">
        <v>499</v>
      </c>
      <c r="B200">
        <f>SUMIF('Team Points Summary'!H:H,'Point Totals by Grade-Gender'!A200,'Team Points Summary'!C:C)</f>
        <v>269</v>
      </c>
      <c r="C200">
        <f>IF(E$2=D200,RANK(B200,B$160:B$214,1),"")</f>
      </c>
      <c r="D200">
        <f>COUNTIF('Team Points Summary'!H:H,'Point Totals by Grade-Gender'!A200)</f>
        <v>1</v>
      </c>
    </row>
    <row r="201" spans="1:4" ht="15" hidden="1">
      <c r="A201" s="19" t="s">
        <v>644</v>
      </c>
      <c r="B201">
        <f>SUMIF('Team Points Summary'!H:H,'Point Totals by Grade-Gender'!A201,'Team Points Summary'!C:C)</f>
        <v>304</v>
      </c>
      <c r="C201">
        <f>IF(E$2=D201,RANK(B201,B$160:B$214,1),"")</f>
      </c>
      <c r="D201">
        <f>COUNTIF('Team Points Summary'!H:H,'Point Totals by Grade-Gender'!A201)</f>
        <v>1</v>
      </c>
    </row>
    <row r="202" spans="1:4" ht="15" hidden="1">
      <c r="A202" s="18" t="s">
        <v>66</v>
      </c>
      <c r="B202">
        <f>SUMIF('Team Points Summary'!H:H,'Point Totals by Grade-Gender'!A202,'Team Points Summary'!C:C)</f>
        <v>307</v>
      </c>
      <c r="C202">
        <f>IF(E$2=D202,RANK(B202,B$160:B$214,1),"")</f>
      </c>
      <c r="D202">
        <f>COUNTIF('Team Points Summary'!H:H,'Point Totals by Grade-Gender'!A202)</f>
        <v>1</v>
      </c>
    </row>
    <row r="203" spans="1:4" ht="15" hidden="1">
      <c r="A203" s="19" t="s">
        <v>648</v>
      </c>
      <c r="B203">
        <f>SUMIF('Team Points Summary'!H:H,'Point Totals by Grade-Gender'!A203,'Team Points Summary'!C:C)</f>
        <v>314</v>
      </c>
      <c r="C203">
        <f>IF(E$2=D203,RANK(B203,B$160:B$214,1),"")</f>
      </c>
      <c r="D203">
        <f>COUNTIF('Team Points Summary'!H:H,'Point Totals by Grade-Gender'!A203)</f>
        <v>1</v>
      </c>
    </row>
    <row r="204" spans="1:4" ht="15" hidden="1">
      <c r="A204" s="19" t="s">
        <v>652</v>
      </c>
      <c r="B204">
        <f>SUMIF('Team Points Summary'!H:H,'Point Totals by Grade-Gender'!A204,'Team Points Summary'!C:C)</f>
        <v>314</v>
      </c>
      <c r="C204">
        <f>IF(E$2=D204,RANK(B204,B$160:B$214,1),"")</f>
      </c>
      <c r="D204">
        <f>COUNTIF('Team Points Summary'!H:H,'Point Totals by Grade-Gender'!A204)</f>
        <v>1</v>
      </c>
    </row>
    <row r="205" spans="1:4" ht="15" hidden="1">
      <c r="A205" s="19" t="s">
        <v>642</v>
      </c>
      <c r="B205">
        <f>SUMIF('Team Points Summary'!H:H,'Point Totals by Grade-Gender'!A205,'Team Points Summary'!C:C)</f>
        <v>321</v>
      </c>
      <c r="C205">
        <f>IF(E$2=D205,RANK(B205,B$160:B$214,1),"")</f>
      </c>
      <c r="D205">
        <f>COUNTIF('Team Points Summary'!H:H,'Point Totals by Grade-Gender'!A205)</f>
        <v>1</v>
      </c>
    </row>
    <row r="206" spans="1:4" ht="15" hidden="1">
      <c r="A206" s="19" t="s">
        <v>646</v>
      </c>
      <c r="B206">
        <f>SUMIF('Team Points Summary'!H:H,'Point Totals by Grade-Gender'!A206,'Team Points Summary'!C:C)</f>
        <v>367</v>
      </c>
      <c r="C206">
        <f>IF(E$2=D206,RANK(B206,B$160:B$214,1),"")</f>
      </c>
      <c r="D206">
        <f>COUNTIF('Team Points Summary'!H:H,'Point Totals by Grade-Gender'!A206)</f>
        <v>1</v>
      </c>
    </row>
    <row r="207" spans="1:4" ht="15" hidden="1">
      <c r="A207" s="19" t="s">
        <v>230</v>
      </c>
      <c r="B207">
        <f>SUMIF('Team Points Summary'!H:H,'Point Totals by Grade-Gender'!A207,'Team Points Summary'!C:C)</f>
        <v>367</v>
      </c>
      <c r="C207">
        <f>IF(E$2=D207,RANK(B207,B$160:B$214,1),"")</f>
      </c>
      <c r="D207">
        <f>COUNTIF('Team Points Summary'!H:H,'Point Totals by Grade-Gender'!A207)</f>
        <v>1</v>
      </c>
    </row>
    <row r="208" spans="1:4" ht="15" hidden="1">
      <c r="A208" s="19" t="s">
        <v>490</v>
      </c>
      <c r="B208">
        <f>SUMIF('Team Points Summary'!H:H,'Point Totals by Grade-Gender'!A208,'Team Points Summary'!C:C)</f>
        <v>388</v>
      </c>
      <c r="C208">
        <f>IF(E$2=D208,RANK(B208,B$160:B$214,1),"")</f>
      </c>
      <c r="D208">
        <f>COUNTIF('Team Points Summary'!H:H,'Point Totals by Grade-Gender'!A208)</f>
        <v>1</v>
      </c>
    </row>
    <row r="209" spans="1:4" ht="15" hidden="1">
      <c r="A209" s="19" t="s">
        <v>203</v>
      </c>
      <c r="B209">
        <f>SUMIF('Team Points Summary'!H:H,'Point Totals by Grade-Gender'!A209,'Team Points Summary'!C:C)</f>
        <v>388</v>
      </c>
      <c r="C209">
        <f>IF(E$2=D209,RANK(B209,B$160:B$214,1),"")</f>
      </c>
      <c r="D209">
        <f>COUNTIF('Team Points Summary'!H:H,'Point Totals by Grade-Gender'!A209)</f>
        <v>1</v>
      </c>
    </row>
    <row r="210" spans="1:4" ht="15" hidden="1">
      <c r="A210" s="18" t="s">
        <v>645</v>
      </c>
      <c r="B210">
        <f>SUMIF('Team Points Summary'!H:H,'Point Totals by Grade-Gender'!A210,'Team Points Summary'!C:C)</f>
        <v>401</v>
      </c>
      <c r="C210">
        <f>IF(E$2=D210,RANK(B210,B$160:B$214,1),"")</f>
      </c>
      <c r="D210">
        <f>COUNTIF('Team Points Summary'!H:H,'Point Totals by Grade-Gender'!A210)</f>
        <v>1</v>
      </c>
    </row>
    <row r="211" spans="1:4" ht="15" hidden="1">
      <c r="A211" s="19" t="s">
        <v>647</v>
      </c>
      <c r="B211">
        <f>SUMIF('Team Points Summary'!H:H,'Point Totals by Grade-Gender'!A211,'Team Points Summary'!C:C)</f>
        <v>406</v>
      </c>
      <c r="C211">
        <f>IF(E$2=D211,RANK(B211,B$160:B$214,1),"")</f>
      </c>
      <c r="D211">
        <f>COUNTIF('Team Points Summary'!H:H,'Point Totals by Grade-Gender'!A211)</f>
        <v>1</v>
      </c>
    </row>
    <row r="212" spans="1:4" ht="15" hidden="1">
      <c r="A212" s="19" t="s">
        <v>651</v>
      </c>
      <c r="B212">
        <f>SUMIF('Team Points Summary'!H:H,'Point Totals by Grade-Gender'!A212,'Team Points Summary'!C:C)</f>
        <v>408</v>
      </c>
      <c r="C212">
        <f>IF(E$2=D212,RANK(B212,B$160:B$214,1),"")</f>
      </c>
      <c r="D212">
        <f>COUNTIF('Team Points Summary'!H:H,'Point Totals by Grade-Gender'!A212)</f>
        <v>1</v>
      </c>
    </row>
    <row r="213" spans="1:4" ht="15" hidden="1">
      <c r="A213" s="18" t="s">
        <v>263</v>
      </c>
      <c r="B213">
        <f>SUMIF('Team Points Summary'!H:H,'Point Totals by Grade-Gender'!A213,'Team Points Summary'!C:C)</f>
        <v>411</v>
      </c>
      <c r="C213">
        <f>IF(E$2=D213,RANK(B213,B$160:B$214,1),"")</f>
      </c>
      <c r="D213">
        <f>COUNTIF('Team Points Summary'!H:H,'Point Totals by Grade-Gender'!A213)</f>
        <v>1</v>
      </c>
    </row>
    <row r="214" spans="1:4" ht="15" hidden="1">
      <c r="A214" s="19" t="s">
        <v>649</v>
      </c>
      <c r="B214">
        <f>SUMIF('Team Points Summary'!H:H,'Point Totals by Grade-Gender'!A214,'Team Points Summary'!C:C)</f>
        <v>425</v>
      </c>
      <c r="C214">
        <f>IF(E$2=D214,RANK(B214,B$160:B$214,1),"")</f>
      </c>
      <c r="D214">
        <f>COUNTIF('Team Points Summary'!H:H,'Point Totals by Grade-Gender'!A214)</f>
        <v>1</v>
      </c>
    </row>
    <row r="215" ht="12.75">
      <c r="A215" s="13" t="s">
        <v>195</v>
      </c>
    </row>
    <row r="216" spans="1:5" ht="12.75">
      <c r="A216" s="11" t="s">
        <v>122</v>
      </c>
      <c r="B216">
        <f>SUM(B160:B214)</f>
        <v>26235</v>
      </c>
      <c r="E216">
        <f>SUMIF('Team Points Summary'!H:H,'Point Totals by Grade-Gender'!A216,'Team Points Summary'!C:C)</f>
        <v>26235</v>
      </c>
    </row>
    <row r="218" spans="1:4" ht="15">
      <c r="A218" s="21" t="s">
        <v>134</v>
      </c>
      <c r="B218">
        <f>SUMIF('Team Points Summary'!H:H,'Point Totals by Grade-Gender'!A218,'Team Points Summary'!C:C)</f>
        <v>67</v>
      </c>
      <c r="C218">
        <f>IF(E$2=D218,RANK(B218,B$218:B$246,1),"")</f>
        <v>1</v>
      </c>
      <c r="D218">
        <f>COUNTIF('Team Points Summary'!H:H,'Point Totals by Grade-Gender'!A218)</f>
        <v>3</v>
      </c>
    </row>
    <row r="219" spans="1:4" ht="15">
      <c r="A219" s="21" t="s">
        <v>63</v>
      </c>
      <c r="B219">
        <f>SUMIF('Team Points Summary'!H:H,'Point Totals by Grade-Gender'!A219,'Team Points Summary'!C:C)</f>
        <v>76</v>
      </c>
      <c r="C219">
        <f aca="true" t="shared" si="3" ref="C219:C246">IF(E$2=D219,RANK(B219,B$218:B$246,1),"")</f>
        <v>2</v>
      </c>
      <c r="D219">
        <f>COUNTIF('Team Points Summary'!H:H,'Point Totals by Grade-Gender'!A219)</f>
        <v>3</v>
      </c>
    </row>
    <row r="220" spans="1:4" ht="15">
      <c r="A220" s="21" t="s">
        <v>61</v>
      </c>
      <c r="B220">
        <f>SUMIF('Team Points Summary'!H:H,'Point Totals by Grade-Gender'!A220,'Team Points Summary'!C:C)</f>
        <v>255</v>
      </c>
      <c r="C220">
        <f t="shared" si="3"/>
        <v>3</v>
      </c>
      <c r="D220">
        <f>COUNTIF('Team Points Summary'!H:H,'Point Totals by Grade-Gender'!A220)</f>
        <v>3</v>
      </c>
    </row>
    <row r="221" spans="1:4" ht="15">
      <c r="A221" s="21" t="s">
        <v>204</v>
      </c>
      <c r="B221">
        <f>SUMIF('Team Points Summary'!H:H,'Point Totals by Grade-Gender'!A221,'Team Points Summary'!C:C)</f>
        <v>293</v>
      </c>
      <c r="C221">
        <f t="shared" si="3"/>
        <v>4</v>
      </c>
      <c r="D221">
        <f>COUNTIF('Team Points Summary'!H:H,'Point Totals by Grade-Gender'!A221)</f>
        <v>3</v>
      </c>
    </row>
    <row r="222" spans="1:4" ht="15">
      <c r="A222" s="21" t="s">
        <v>207</v>
      </c>
      <c r="B222">
        <f>SUMIF('Team Points Summary'!H:H,'Point Totals by Grade-Gender'!A222,'Team Points Summary'!C:C)</f>
        <v>390</v>
      </c>
      <c r="C222">
        <f t="shared" si="3"/>
        <v>5</v>
      </c>
      <c r="D222">
        <f>COUNTIF('Team Points Summary'!H:H,'Point Totals by Grade-Gender'!A222)</f>
        <v>3</v>
      </c>
    </row>
    <row r="223" spans="1:4" ht="15">
      <c r="A223" s="21" t="s">
        <v>56</v>
      </c>
      <c r="B223">
        <f>SUMIF('Team Points Summary'!H:H,'Point Totals by Grade-Gender'!A223,'Team Points Summary'!C:C)</f>
        <v>403</v>
      </c>
      <c r="C223">
        <f t="shared" si="3"/>
        <v>6</v>
      </c>
      <c r="D223">
        <f>COUNTIF('Team Points Summary'!H:H,'Point Totals by Grade-Gender'!A223)</f>
        <v>3</v>
      </c>
    </row>
    <row r="224" spans="1:4" ht="15">
      <c r="A224" s="21" t="s">
        <v>54</v>
      </c>
      <c r="B224">
        <f>SUMIF('Team Points Summary'!H:H,'Point Totals by Grade-Gender'!A224,'Team Points Summary'!C:C)</f>
        <v>480</v>
      </c>
      <c r="C224">
        <f t="shared" si="3"/>
        <v>7</v>
      </c>
      <c r="D224">
        <f>COUNTIF('Team Points Summary'!H:H,'Point Totals by Grade-Gender'!A224)</f>
        <v>3</v>
      </c>
    </row>
    <row r="225" spans="1:4" ht="15">
      <c r="A225" s="21" t="s">
        <v>480</v>
      </c>
      <c r="B225">
        <f>SUMIF('Team Points Summary'!H:H,'Point Totals by Grade-Gender'!A225,'Team Points Summary'!C:C)</f>
        <v>486</v>
      </c>
      <c r="C225">
        <f t="shared" si="3"/>
        <v>8</v>
      </c>
      <c r="D225">
        <f>COUNTIF('Team Points Summary'!H:H,'Point Totals by Grade-Gender'!A225)</f>
        <v>3</v>
      </c>
    </row>
    <row r="226" spans="1:4" ht="15">
      <c r="A226" s="20" t="s">
        <v>133</v>
      </c>
      <c r="B226">
        <f>SUMIF('Team Points Summary'!H:H,'Point Totals by Grade-Gender'!A226,'Team Points Summary'!C:C)</f>
        <v>496</v>
      </c>
      <c r="C226">
        <f t="shared" si="3"/>
        <v>9</v>
      </c>
      <c r="D226">
        <f>COUNTIF('Team Points Summary'!H:H,'Point Totals by Grade-Gender'!A226)</f>
        <v>3</v>
      </c>
    </row>
    <row r="227" spans="1:4" ht="15">
      <c r="A227" s="21" t="s">
        <v>486</v>
      </c>
      <c r="B227">
        <f>SUMIF('Team Points Summary'!H:H,'Point Totals by Grade-Gender'!A227,'Team Points Summary'!C:C)</f>
        <v>506</v>
      </c>
      <c r="C227">
        <f t="shared" si="3"/>
        <v>10</v>
      </c>
      <c r="D227">
        <f>COUNTIF('Team Points Summary'!H:H,'Point Totals by Grade-Gender'!A227)</f>
        <v>3</v>
      </c>
    </row>
    <row r="228" spans="1:4" ht="15" hidden="1">
      <c r="A228" s="20" t="s">
        <v>60</v>
      </c>
      <c r="B228">
        <f>SUMIF('Team Points Summary'!H:H,'Point Totals by Grade-Gender'!A228,'Team Points Summary'!C:C)</f>
        <v>533</v>
      </c>
      <c r="C228">
        <f t="shared" si="3"/>
        <v>11</v>
      </c>
      <c r="D228">
        <f>COUNTIF('Team Points Summary'!H:H,'Point Totals by Grade-Gender'!A228)</f>
        <v>3</v>
      </c>
    </row>
    <row r="229" spans="1:4" ht="15" hidden="1">
      <c r="A229" s="21" t="s">
        <v>173</v>
      </c>
      <c r="B229">
        <f>SUMIF('Team Points Summary'!H:H,'Point Totals by Grade-Gender'!A229,'Team Points Summary'!C:C)</f>
        <v>544</v>
      </c>
      <c r="C229">
        <f t="shared" si="3"/>
        <v>12</v>
      </c>
      <c r="D229">
        <f>COUNTIF('Team Points Summary'!H:H,'Point Totals by Grade-Gender'!A229)</f>
        <v>3</v>
      </c>
    </row>
    <row r="230" spans="1:4" ht="15" hidden="1">
      <c r="A230" s="21" t="s">
        <v>52</v>
      </c>
      <c r="B230">
        <f>SUMIF('Team Points Summary'!H:H,'Point Totals by Grade-Gender'!A230,'Team Points Summary'!C:C)</f>
        <v>548</v>
      </c>
      <c r="C230">
        <f t="shared" si="3"/>
        <v>13</v>
      </c>
      <c r="D230">
        <f>COUNTIF('Team Points Summary'!H:H,'Point Totals by Grade-Gender'!A230)</f>
        <v>3</v>
      </c>
    </row>
    <row r="231" spans="1:4" ht="15" hidden="1">
      <c r="A231" s="21" t="s">
        <v>59</v>
      </c>
      <c r="B231">
        <f>SUMIF('Team Points Summary'!H:H,'Point Totals by Grade-Gender'!A231,'Team Points Summary'!C:C)</f>
        <v>550</v>
      </c>
      <c r="C231">
        <f t="shared" si="3"/>
        <v>14</v>
      </c>
      <c r="D231">
        <f>COUNTIF('Team Points Summary'!H:H,'Point Totals by Grade-Gender'!A231)</f>
        <v>3</v>
      </c>
    </row>
    <row r="232" spans="1:4" ht="15" hidden="1">
      <c r="A232" s="20" t="s">
        <v>253</v>
      </c>
      <c r="B232">
        <f>SUMIF('Team Points Summary'!H:H,'Point Totals by Grade-Gender'!A232,'Team Points Summary'!C:C)</f>
        <v>568</v>
      </c>
      <c r="C232">
        <f t="shared" si="3"/>
        <v>15</v>
      </c>
      <c r="D232">
        <f>COUNTIF('Team Points Summary'!H:H,'Point Totals by Grade-Gender'!A232)</f>
        <v>3</v>
      </c>
    </row>
    <row r="233" spans="1:4" ht="15" hidden="1">
      <c r="A233" s="21" t="s">
        <v>64</v>
      </c>
      <c r="B233">
        <f>SUMIF('Team Points Summary'!H:H,'Point Totals by Grade-Gender'!A233,'Team Points Summary'!C:C)</f>
        <v>580</v>
      </c>
      <c r="C233">
        <f t="shared" si="3"/>
        <v>16</v>
      </c>
      <c r="D233">
        <f>COUNTIF('Team Points Summary'!H:H,'Point Totals by Grade-Gender'!A233)</f>
        <v>3</v>
      </c>
    </row>
    <row r="234" spans="1:4" ht="15" hidden="1">
      <c r="A234" s="21" t="s">
        <v>57</v>
      </c>
      <c r="B234">
        <f>SUMIF('Team Points Summary'!H:H,'Point Totals by Grade-Gender'!A234,'Team Points Summary'!C:C)</f>
        <v>604</v>
      </c>
      <c r="C234">
        <f t="shared" si="3"/>
        <v>17</v>
      </c>
      <c r="D234">
        <f>COUNTIF('Team Points Summary'!H:H,'Point Totals by Grade-Gender'!A234)</f>
        <v>3</v>
      </c>
    </row>
    <row r="235" spans="1:4" ht="15" hidden="1">
      <c r="A235" s="21" t="s">
        <v>53</v>
      </c>
      <c r="B235">
        <f>SUMIF('Team Points Summary'!H:H,'Point Totals by Grade-Gender'!A235,'Team Points Summary'!C:C)</f>
        <v>669</v>
      </c>
      <c r="C235">
        <f t="shared" si="3"/>
        <v>18</v>
      </c>
      <c r="D235">
        <f>COUNTIF('Team Points Summary'!H:H,'Point Totals by Grade-Gender'!A235)</f>
        <v>3</v>
      </c>
    </row>
    <row r="236" spans="1:4" ht="15" hidden="1">
      <c r="A236" s="21" t="s">
        <v>465</v>
      </c>
      <c r="B236">
        <f>SUMIF('Team Points Summary'!H:H,'Point Totals by Grade-Gender'!A236,'Team Points Summary'!C:C)</f>
        <v>731</v>
      </c>
      <c r="C236">
        <f t="shared" si="3"/>
        <v>19</v>
      </c>
      <c r="D236">
        <f>COUNTIF('Team Points Summary'!H:H,'Point Totals by Grade-Gender'!A236)</f>
        <v>3</v>
      </c>
    </row>
    <row r="237" spans="1:4" ht="15" hidden="1">
      <c r="A237" s="21" t="s">
        <v>235</v>
      </c>
      <c r="B237">
        <f>SUMIF('Team Points Summary'!H:H,'Point Totals by Grade-Gender'!A237,'Team Points Summary'!C:C)</f>
        <v>756</v>
      </c>
      <c r="C237">
        <f t="shared" si="3"/>
        <v>20</v>
      </c>
      <c r="D237">
        <f>COUNTIF('Team Points Summary'!H:H,'Point Totals by Grade-Gender'!A237)</f>
        <v>3</v>
      </c>
    </row>
    <row r="238" spans="1:4" ht="15" hidden="1">
      <c r="A238" s="20" t="s">
        <v>62</v>
      </c>
      <c r="B238">
        <f>SUMIF('Team Points Summary'!H:H,'Point Totals by Grade-Gender'!A238,'Team Points Summary'!C:C)</f>
        <v>861</v>
      </c>
      <c r="C238">
        <f t="shared" si="3"/>
        <v>21</v>
      </c>
      <c r="D238">
        <f>COUNTIF('Team Points Summary'!H:H,'Point Totals by Grade-Gender'!A238)</f>
        <v>3</v>
      </c>
    </row>
    <row r="239" spans="1:4" ht="15" hidden="1">
      <c r="A239" s="21" t="s">
        <v>483</v>
      </c>
      <c r="B239">
        <f>SUMIF('Team Points Summary'!H:H,'Point Totals by Grade-Gender'!A239,'Team Points Summary'!C:C)</f>
        <v>976</v>
      </c>
      <c r="C239">
        <f t="shared" si="3"/>
        <v>22</v>
      </c>
      <c r="D239">
        <f>COUNTIF('Team Points Summary'!H:H,'Point Totals by Grade-Gender'!A239)</f>
        <v>3</v>
      </c>
    </row>
    <row r="240" spans="1:4" ht="15" hidden="1">
      <c r="A240" s="21" t="s">
        <v>466</v>
      </c>
      <c r="B240">
        <f>SUMIF('Team Points Summary'!H:H,'Point Totals by Grade-Gender'!A240,'Team Points Summary'!C:C)</f>
        <v>1048</v>
      </c>
      <c r="C240">
        <f t="shared" si="3"/>
        <v>23</v>
      </c>
      <c r="D240">
        <f>COUNTIF('Team Points Summary'!H:H,'Point Totals by Grade-Gender'!A240)</f>
        <v>3</v>
      </c>
    </row>
    <row r="241" spans="1:4" ht="15" hidden="1">
      <c r="A241" s="21" t="s">
        <v>55</v>
      </c>
      <c r="B241">
        <f>SUMIF('Team Points Summary'!H:H,'Point Totals by Grade-Gender'!A241,'Team Points Summary'!C:C)</f>
        <v>1075</v>
      </c>
      <c r="C241">
        <f t="shared" si="3"/>
        <v>24</v>
      </c>
      <c r="D241">
        <f>COUNTIF('Team Points Summary'!H:H,'Point Totals by Grade-Gender'!A241)</f>
        <v>3</v>
      </c>
    </row>
    <row r="242" spans="1:4" ht="15" hidden="1">
      <c r="A242" s="21" t="s">
        <v>469</v>
      </c>
      <c r="B242">
        <f>SUMIF('Team Points Summary'!H:H,'Point Totals by Grade-Gender'!A242,'Team Points Summary'!C:C)</f>
        <v>1148</v>
      </c>
      <c r="C242">
        <f t="shared" si="3"/>
        <v>25</v>
      </c>
      <c r="D242">
        <f>COUNTIF('Team Points Summary'!H:H,'Point Totals by Grade-Gender'!A242)</f>
        <v>3</v>
      </c>
    </row>
    <row r="243" spans="1:4" ht="15" hidden="1">
      <c r="A243" s="20" t="s">
        <v>460</v>
      </c>
      <c r="B243">
        <f>SUMIF('Team Points Summary'!H:H,'Point Totals by Grade-Gender'!A243,'Team Points Summary'!C:C)</f>
        <v>1176</v>
      </c>
      <c r="C243">
        <f t="shared" si="3"/>
        <v>26</v>
      </c>
      <c r="D243">
        <f>COUNTIF('Team Points Summary'!H:H,'Point Totals by Grade-Gender'!A243)</f>
        <v>3</v>
      </c>
    </row>
    <row r="244" spans="1:4" ht="15" hidden="1">
      <c r="A244" s="21" t="s">
        <v>462</v>
      </c>
      <c r="B244">
        <f>SUMIF('Team Points Summary'!H:H,'Point Totals by Grade-Gender'!A244,'Team Points Summary'!C:C)</f>
        <v>1379</v>
      </c>
      <c r="C244">
        <f t="shared" si="3"/>
        <v>27</v>
      </c>
      <c r="D244">
        <f>COUNTIF('Team Points Summary'!H:H,'Point Totals by Grade-Gender'!A244)</f>
        <v>3</v>
      </c>
    </row>
    <row r="245" spans="1:4" ht="15" hidden="1">
      <c r="A245" s="21" t="s">
        <v>58</v>
      </c>
      <c r="B245">
        <f>SUMIF('Team Points Summary'!H:H,'Point Totals by Grade-Gender'!A245,'Team Points Summary'!C:C)</f>
        <v>1469</v>
      </c>
      <c r="C245">
        <f t="shared" si="3"/>
        <v>28</v>
      </c>
      <c r="D245">
        <f>COUNTIF('Team Points Summary'!H:H,'Point Totals by Grade-Gender'!A245)</f>
        <v>3</v>
      </c>
    </row>
    <row r="246" spans="1:4" ht="15" hidden="1">
      <c r="A246" s="21" t="s">
        <v>463</v>
      </c>
      <c r="B246">
        <f>SUMIF('Team Points Summary'!H:H,'Point Totals by Grade-Gender'!A246,'Team Points Summary'!C:C)</f>
        <v>1625</v>
      </c>
      <c r="C246">
        <f t="shared" si="3"/>
        <v>29</v>
      </c>
      <c r="D246">
        <f>COUNTIF('Team Points Summary'!H:H,'Point Totals by Grade-Gender'!A246)</f>
        <v>3</v>
      </c>
    </row>
    <row r="247" spans="1:4" ht="15" hidden="1">
      <c r="A247" s="21" t="s">
        <v>132</v>
      </c>
      <c r="B247">
        <f>SUMIF('Team Points Summary'!H:H,'Point Totals by Grade-Gender'!A247,'Team Points Summary'!C:C)</f>
        <v>181</v>
      </c>
      <c r="C247">
        <f>IF(E$2=D247,RANK(B247,B$218:B$268,1),"")</f>
      </c>
      <c r="D247">
        <f>COUNTIF('Team Points Summary'!H:H,'Point Totals by Grade-Gender'!A247)</f>
        <v>2</v>
      </c>
    </row>
    <row r="248" spans="1:4" ht="15" hidden="1">
      <c r="A248" s="21" t="s">
        <v>236</v>
      </c>
      <c r="B248">
        <f>SUMIF('Team Points Summary'!H:H,'Point Totals by Grade-Gender'!A248,'Team Points Summary'!C:C)</f>
        <v>323</v>
      </c>
      <c r="C248">
        <f>IF(E$2=D248,RANK(B248,B$218:B$268,1),"")</f>
      </c>
      <c r="D248">
        <f>COUNTIF('Team Points Summary'!H:H,'Point Totals by Grade-Gender'!A248)</f>
        <v>2</v>
      </c>
    </row>
    <row r="249" spans="1:4" ht="15" hidden="1">
      <c r="A249" s="21" t="s">
        <v>464</v>
      </c>
      <c r="B249">
        <f>SUMIF('Team Points Summary'!H:H,'Point Totals by Grade-Gender'!A249,'Team Points Summary'!C:C)</f>
        <v>337</v>
      </c>
      <c r="C249">
        <f>IF(E$2=D249,RANK(B249,B$218:B$268,1),"")</f>
      </c>
      <c r="D249">
        <f>COUNTIF('Team Points Summary'!H:H,'Point Totals by Grade-Gender'!A249)</f>
        <v>2</v>
      </c>
    </row>
    <row r="250" spans="1:4" ht="15" hidden="1">
      <c r="A250" s="21" t="s">
        <v>174</v>
      </c>
      <c r="B250">
        <f>SUMIF('Team Points Summary'!H:H,'Point Totals by Grade-Gender'!A250,'Team Points Summary'!C:C)</f>
        <v>386</v>
      </c>
      <c r="C250">
        <f>IF(E$2=D250,RANK(B250,B$218:B$268,1),"")</f>
      </c>
      <c r="D250">
        <f>COUNTIF('Team Points Summary'!H:H,'Point Totals by Grade-Gender'!A250)</f>
        <v>2</v>
      </c>
    </row>
    <row r="251" spans="1:4" ht="15" hidden="1">
      <c r="A251" s="21" t="s">
        <v>471</v>
      </c>
      <c r="B251">
        <f>SUMIF('Team Points Summary'!H:H,'Point Totals by Grade-Gender'!A251,'Team Points Summary'!C:C)</f>
        <v>516</v>
      </c>
      <c r="C251">
        <f>IF(E$2=D251,RANK(B251,B$218:B$268,1),"")</f>
      </c>
      <c r="D251">
        <f>COUNTIF('Team Points Summary'!H:H,'Point Totals by Grade-Gender'!A251)</f>
        <v>2</v>
      </c>
    </row>
    <row r="252" spans="1:4" ht="15" hidden="1">
      <c r="A252" s="21" t="s">
        <v>478</v>
      </c>
      <c r="B252">
        <f>SUMIF('Team Points Summary'!H:H,'Point Totals by Grade-Gender'!A252,'Team Points Summary'!C:C)</f>
        <v>563</v>
      </c>
      <c r="C252">
        <f>IF(E$2=D252,RANK(B252,B$218:B$268,1),"")</f>
      </c>
      <c r="D252">
        <f>COUNTIF('Team Points Summary'!H:H,'Point Totals by Grade-Gender'!A252)</f>
        <v>2</v>
      </c>
    </row>
    <row r="253" spans="1:4" ht="15" hidden="1">
      <c r="A253" s="21" t="s">
        <v>206</v>
      </c>
      <c r="B253">
        <f>SUMIF('Team Points Summary'!H:H,'Point Totals by Grade-Gender'!A253,'Team Points Summary'!C:C)</f>
        <v>581</v>
      </c>
      <c r="C253">
        <f>IF(E$2=D253,RANK(B253,B$218:B$268,1),"")</f>
      </c>
      <c r="D253">
        <f>COUNTIF('Team Points Summary'!H:H,'Point Totals by Grade-Gender'!A253)</f>
        <v>2</v>
      </c>
    </row>
    <row r="254" spans="1:4" ht="15" hidden="1">
      <c r="A254" s="21" t="s">
        <v>65</v>
      </c>
      <c r="B254">
        <f>SUMIF('Team Points Summary'!H:H,'Point Totals by Grade-Gender'!A254,'Team Points Summary'!C:C)</f>
        <v>588</v>
      </c>
      <c r="C254">
        <f>IF(E$2=D254,RANK(B254,B$218:B$268,1),"")</f>
      </c>
      <c r="D254">
        <f>COUNTIF('Team Points Summary'!H:H,'Point Totals by Grade-Gender'!A254)</f>
        <v>2</v>
      </c>
    </row>
    <row r="255" spans="1:4" ht="15" hidden="1">
      <c r="A255" s="21" t="s">
        <v>234</v>
      </c>
      <c r="B255">
        <f>SUMIF('Team Points Summary'!H:H,'Point Totals by Grade-Gender'!A255,'Team Points Summary'!C:C)</f>
        <v>590</v>
      </c>
      <c r="C255">
        <f>IF(E$2=D255,RANK(B255,B$218:B$268,1),"")</f>
      </c>
      <c r="D255">
        <f>COUNTIF('Team Points Summary'!H:H,'Point Totals by Grade-Gender'!A255)</f>
        <v>2</v>
      </c>
    </row>
    <row r="256" spans="1:4" ht="15" hidden="1">
      <c r="A256" s="21" t="s">
        <v>484</v>
      </c>
      <c r="B256">
        <f>SUMIF('Team Points Summary'!H:H,'Point Totals by Grade-Gender'!A256,'Team Points Summary'!C:C)</f>
        <v>595</v>
      </c>
      <c r="C256">
        <f>IF(E$2=D256,RANK(B256,B$218:B$268,1),"")</f>
      </c>
      <c r="D256">
        <f>COUNTIF('Team Points Summary'!H:H,'Point Totals by Grade-Gender'!A256)</f>
        <v>2</v>
      </c>
    </row>
    <row r="257" spans="1:4" ht="15" hidden="1">
      <c r="A257" s="21" t="s">
        <v>481</v>
      </c>
      <c r="B257">
        <f>SUMIF('Team Points Summary'!H:H,'Point Totals by Grade-Gender'!A257,'Team Points Summary'!C:C)</f>
        <v>596</v>
      </c>
      <c r="C257">
        <f>IF(E$2=D257,RANK(B257,B$218:B$268,1),"")</f>
      </c>
      <c r="D257">
        <f>COUNTIF('Team Points Summary'!H:H,'Point Totals by Grade-Gender'!A257)</f>
        <v>2</v>
      </c>
    </row>
    <row r="258" spans="1:4" ht="15" hidden="1">
      <c r="A258" s="21" t="s">
        <v>205</v>
      </c>
      <c r="B258">
        <f>SUMIF('Team Points Summary'!H:H,'Point Totals by Grade-Gender'!A258,'Team Points Summary'!C:C)</f>
        <v>616</v>
      </c>
      <c r="C258">
        <f>IF(E$2=D258,RANK(B258,B$218:B$268,1),"")</f>
      </c>
      <c r="D258">
        <f>COUNTIF('Team Points Summary'!H:H,'Point Totals by Grade-Gender'!A258)</f>
        <v>2</v>
      </c>
    </row>
    <row r="259" spans="1:4" ht="15" hidden="1">
      <c r="A259" s="21" t="s">
        <v>482</v>
      </c>
      <c r="B259">
        <f>SUMIF('Team Points Summary'!H:H,'Point Totals by Grade-Gender'!A259,'Team Points Summary'!C:C)</f>
        <v>666</v>
      </c>
      <c r="C259">
        <f>IF(E$2=D259,RANK(B259,B$218:B$268,1),"")</f>
      </c>
      <c r="D259">
        <f>COUNTIF('Team Points Summary'!H:H,'Point Totals by Grade-Gender'!A259)</f>
        <v>2</v>
      </c>
    </row>
    <row r="260" spans="1:4" ht="15" hidden="1">
      <c r="A260" s="20" t="s">
        <v>485</v>
      </c>
      <c r="B260">
        <f>SUMIF('Team Points Summary'!H:H,'Point Totals by Grade-Gender'!A260,'Team Points Summary'!C:C)</f>
        <v>746</v>
      </c>
      <c r="C260">
        <f>IF(E$2=D260,RANK(B260,B$218:B$268,1),"")</f>
      </c>
      <c r="D260">
        <f>COUNTIF('Team Points Summary'!H:H,'Point Totals by Grade-Gender'!A260)</f>
        <v>2</v>
      </c>
    </row>
    <row r="261" spans="1:4" ht="15" hidden="1">
      <c r="A261" s="21" t="s">
        <v>176</v>
      </c>
      <c r="B261">
        <f>SUMIF('Team Points Summary'!H:H,'Point Totals by Grade-Gender'!A261,'Team Points Summary'!C:C)</f>
        <v>787</v>
      </c>
      <c r="C261">
        <f>IF(E$2=D261,RANK(B261,B$218:B$268,1),"")</f>
      </c>
      <c r="D261">
        <f>COUNTIF('Team Points Summary'!H:H,'Point Totals by Grade-Gender'!A261)</f>
        <v>2</v>
      </c>
    </row>
    <row r="262" spans="1:4" ht="15" hidden="1">
      <c r="A262" s="21" t="s">
        <v>475</v>
      </c>
      <c r="B262">
        <f>SUMIF('Team Points Summary'!H:H,'Point Totals by Grade-Gender'!A262,'Team Points Summary'!C:C)</f>
        <v>789</v>
      </c>
      <c r="C262">
        <f>IF(E$2=D262,RANK(B262,B$218:B$268,1),"")</f>
      </c>
      <c r="D262">
        <f>COUNTIF('Team Points Summary'!H:H,'Point Totals by Grade-Gender'!A262)</f>
        <v>2</v>
      </c>
    </row>
    <row r="263" spans="1:4" ht="15" hidden="1">
      <c r="A263" s="21" t="s">
        <v>467</v>
      </c>
      <c r="B263">
        <f>SUMIF('Team Points Summary'!H:H,'Point Totals by Grade-Gender'!A263,'Team Points Summary'!C:C)</f>
        <v>790</v>
      </c>
      <c r="C263">
        <f>IF(E$2=D263,RANK(B263,B$218:B$268,1),"")</f>
      </c>
      <c r="D263">
        <f>COUNTIF('Team Points Summary'!H:H,'Point Totals by Grade-Gender'!A263)</f>
        <v>2</v>
      </c>
    </row>
    <row r="264" spans="1:4" ht="15" hidden="1">
      <c r="A264" s="21" t="s">
        <v>470</v>
      </c>
      <c r="B264">
        <f>SUMIF('Team Points Summary'!H:H,'Point Totals by Grade-Gender'!A264,'Team Points Summary'!C:C)</f>
        <v>962</v>
      </c>
      <c r="C264">
        <f>IF(E$2=D264,RANK(B264,B$218:B$268,1),"")</f>
      </c>
      <c r="D264">
        <f>COUNTIF('Team Points Summary'!H:H,'Point Totals by Grade-Gender'!A264)</f>
        <v>2</v>
      </c>
    </row>
    <row r="265" spans="1:4" ht="15" hidden="1">
      <c r="A265" s="21" t="s">
        <v>237</v>
      </c>
      <c r="B265">
        <f>SUMIF('Team Points Summary'!H:H,'Point Totals by Grade-Gender'!A265,'Team Points Summary'!C:C)</f>
        <v>1056</v>
      </c>
      <c r="C265">
        <f>IF(E$2=D265,RANK(B265,B$218:B$268,1),"")</f>
      </c>
      <c r="D265">
        <f>COUNTIF('Team Points Summary'!H:H,'Point Totals by Grade-Gender'!A265)</f>
        <v>2</v>
      </c>
    </row>
    <row r="266" spans="1:4" ht="15" hidden="1">
      <c r="A266" s="21" t="s">
        <v>634</v>
      </c>
      <c r="B266">
        <f>SUMIF('Team Points Summary'!H:H,'Point Totals by Grade-Gender'!A266,'Team Points Summary'!C:C)</f>
        <v>146</v>
      </c>
      <c r="C266">
        <f>IF(E$2=D266,RANK(B266,B$218:B$268,1),"")</f>
      </c>
      <c r="D266">
        <f>COUNTIF('Team Points Summary'!H:H,'Point Totals by Grade-Gender'!A266)</f>
        <v>1</v>
      </c>
    </row>
    <row r="267" spans="1:4" ht="15" hidden="1">
      <c r="A267" s="21" t="s">
        <v>630</v>
      </c>
      <c r="B267">
        <f>SUMIF('Team Points Summary'!H:H,'Point Totals by Grade-Gender'!A267,'Team Points Summary'!C:C)</f>
        <v>186</v>
      </c>
      <c r="C267">
        <f>IF(E$2=D267,RANK(B267,B$218:B$268,1),"")</f>
      </c>
      <c r="D267">
        <f>COUNTIF('Team Points Summary'!H:H,'Point Totals by Grade-Gender'!A267)</f>
        <v>1</v>
      </c>
    </row>
    <row r="268" spans="1:4" ht="15" hidden="1">
      <c r="A268" s="20" t="s">
        <v>640</v>
      </c>
      <c r="B268">
        <f>SUMIF('Team Points Summary'!H:H,'Point Totals by Grade-Gender'!A268,'Team Points Summary'!C:C)</f>
        <v>256</v>
      </c>
      <c r="C268">
        <f>IF(E$2=D268,RANK(B268,B$218:B$268,1),"")</f>
      </c>
      <c r="D268">
        <f>COUNTIF('Team Points Summary'!H:H,'Point Totals by Grade-Gender'!A268)</f>
        <v>1</v>
      </c>
    </row>
    <row r="269" spans="1:4" ht="15" hidden="1">
      <c r="A269" s="21" t="s">
        <v>51</v>
      </c>
      <c r="B269">
        <f>SUMIF('Team Points Summary'!H:H,'Point Totals by Grade-Gender'!A269,'Team Points Summary'!C:C)</f>
        <v>272</v>
      </c>
      <c r="C269">
        <f>IF(E$2=D269,RANK(B269,B$218:B$290,1),"")</f>
      </c>
      <c r="D269">
        <f>COUNTIF('Team Points Summary'!H:H,'Point Totals by Grade-Gender'!A269)</f>
        <v>1</v>
      </c>
    </row>
    <row r="270" spans="1:4" ht="15" hidden="1">
      <c r="A270" s="21" t="s">
        <v>636</v>
      </c>
      <c r="B270">
        <f>SUMIF('Team Points Summary'!H:H,'Point Totals by Grade-Gender'!A270,'Team Points Summary'!C:C)</f>
        <v>285</v>
      </c>
      <c r="C270">
        <f>IF(E$2=D270,RANK(B270,B$218:B$290,1),"")</f>
      </c>
      <c r="D270">
        <f>COUNTIF('Team Points Summary'!H:H,'Point Totals by Grade-Gender'!A270)</f>
        <v>1</v>
      </c>
    </row>
    <row r="271" spans="1:4" ht="15" hidden="1">
      <c r="A271" s="21" t="s">
        <v>175</v>
      </c>
      <c r="B271">
        <f>SUMIF('Team Points Summary'!H:H,'Point Totals by Grade-Gender'!A271,'Team Points Summary'!C:C)</f>
        <v>309</v>
      </c>
      <c r="C271">
        <f>IF(E$2=D271,RANK(B271,B$218:B$290,1),"")</f>
      </c>
      <c r="D271">
        <f>COUNTIF('Team Points Summary'!H:H,'Point Totals by Grade-Gender'!A271)</f>
        <v>1</v>
      </c>
    </row>
    <row r="272" spans="1:4" ht="15" hidden="1">
      <c r="A272" s="21" t="s">
        <v>629</v>
      </c>
      <c r="B272">
        <f>SUMIF('Team Points Summary'!H:H,'Point Totals by Grade-Gender'!A272,'Team Points Summary'!C:C)</f>
        <v>347</v>
      </c>
      <c r="C272">
        <f>IF(E$2=D272,RANK(B272,B$218:B$290,1),"")</f>
      </c>
      <c r="D272">
        <f>COUNTIF('Team Points Summary'!H:H,'Point Totals by Grade-Gender'!A272)</f>
        <v>1</v>
      </c>
    </row>
    <row r="273" spans="1:4" ht="15" hidden="1">
      <c r="A273" s="21" t="s">
        <v>461</v>
      </c>
      <c r="B273">
        <f>SUMIF('Team Points Summary'!H:H,'Point Totals by Grade-Gender'!A273,'Team Points Summary'!C:C)</f>
        <v>375</v>
      </c>
      <c r="C273">
        <f>IF(E$2=D273,RANK(B273,B$218:B$290,1),"")</f>
      </c>
      <c r="D273">
        <f>COUNTIF('Team Points Summary'!H:H,'Point Totals by Grade-Gender'!A273)</f>
        <v>1</v>
      </c>
    </row>
    <row r="274" spans="1:4" ht="15" hidden="1">
      <c r="A274" s="21" t="s">
        <v>468</v>
      </c>
      <c r="B274">
        <f>SUMIF('Team Points Summary'!H:H,'Point Totals by Grade-Gender'!A274,'Team Points Summary'!C:C)</f>
        <v>381</v>
      </c>
      <c r="C274">
        <f>IF(E$2=D274,RANK(B274,B$218:B$290,1),"")</f>
      </c>
      <c r="D274">
        <f>COUNTIF('Team Points Summary'!H:H,'Point Totals by Grade-Gender'!A274)</f>
        <v>1</v>
      </c>
    </row>
    <row r="275" spans="1:4" ht="15" hidden="1">
      <c r="A275" s="21" t="s">
        <v>474</v>
      </c>
      <c r="B275">
        <f>SUMIF('Team Points Summary'!H:H,'Point Totals by Grade-Gender'!A275,'Team Points Summary'!C:C)</f>
        <v>404</v>
      </c>
      <c r="C275">
        <f>IF(E$2=D275,RANK(B275,B$218:B$290,1),"")</f>
      </c>
      <c r="D275">
        <f>COUNTIF('Team Points Summary'!H:H,'Point Totals by Grade-Gender'!A275)</f>
        <v>1</v>
      </c>
    </row>
    <row r="276" spans="1:4" ht="15" hidden="1">
      <c r="A276" s="21" t="s">
        <v>635</v>
      </c>
      <c r="B276">
        <f>SUMIF('Team Points Summary'!H:H,'Point Totals by Grade-Gender'!A276,'Team Points Summary'!C:C)</f>
        <v>438</v>
      </c>
      <c r="C276">
        <f>IF(E$2=D276,RANK(B276,B$218:B$290,1),"")</f>
      </c>
      <c r="D276">
        <f>COUNTIF('Team Points Summary'!H:H,'Point Totals by Grade-Gender'!A276)</f>
        <v>1</v>
      </c>
    </row>
    <row r="277" spans="1:4" ht="15" hidden="1">
      <c r="A277" s="21" t="s">
        <v>177</v>
      </c>
      <c r="B277">
        <f>SUMIF('Team Points Summary'!H:H,'Point Totals by Grade-Gender'!A277,'Team Points Summary'!C:C)</f>
        <v>438</v>
      </c>
      <c r="C277">
        <f>IF(E$2=D277,RANK(B277,B$218:B$290,1),"")</f>
      </c>
      <c r="D277">
        <f>COUNTIF('Team Points Summary'!H:H,'Point Totals by Grade-Gender'!A277)</f>
        <v>1</v>
      </c>
    </row>
    <row r="278" spans="1:4" ht="15" hidden="1">
      <c r="A278" s="21" t="s">
        <v>479</v>
      </c>
      <c r="B278">
        <f>SUMIF('Team Points Summary'!H:H,'Point Totals by Grade-Gender'!A278,'Team Points Summary'!C:C)</f>
        <v>449</v>
      </c>
      <c r="C278">
        <f>IF(E$2=D278,RANK(B278,B$218:B$290,1),"")</f>
      </c>
      <c r="D278">
        <f>COUNTIF('Team Points Summary'!H:H,'Point Totals by Grade-Gender'!A278)</f>
        <v>1</v>
      </c>
    </row>
    <row r="279" spans="1:4" ht="15" hidden="1">
      <c r="A279" s="21" t="s">
        <v>639</v>
      </c>
      <c r="B279">
        <f>SUMIF('Team Points Summary'!H:H,'Point Totals by Grade-Gender'!A279,'Team Points Summary'!C:C)</f>
        <v>464</v>
      </c>
      <c r="C279">
        <f>IF(E$2=D279,RANK(B279,B$218:B$290,1),"")</f>
      </c>
      <c r="D279">
        <f>COUNTIF('Team Points Summary'!H:H,'Point Totals by Grade-Gender'!A279)</f>
        <v>1</v>
      </c>
    </row>
    <row r="280" spans="1:4" ht="15" hidden="1">
      <c r="A280" s="20" t="s">
        <v>233</v>
      </c>
      <c r="B280">
        <f>SUMIF('Team Points Summary'!H:H,'Point Totals by Grade-Gender'!A280,'Team Points Summary'!C:C)</f>
        <v>478</v>
      </c>
      <c r="C280">
        <f>IF(E$2=D280,RANK(B280,B$218:B$290,1),"")</f>
      </c>
      <c r="D280">
        <f>COUNTIF('Team Points Summary'!H:H,'Point Totals by Grade-Gender'!A280)</f>
        <v>1</v>
      </c>
    </row>
    <row r="281" spans="1:4" ht="15" hidden="1">
      <c r="A281" s="21" t="s">
        <v>633</v>
      </c>
      <c r="B281">
        <f>SUMIF('Team Points Summary'!H:H,'Point Totals by Grade-Gender'!A281,'Team Points Summary'!C:C)</f>
        <v>494</v>
      </c>
      <c r="C281">
        <f>IF(E$2=D281,RANK(B281,B$218:B$290,1),"")</f>
      </c>
      <c r="D281">
        <f>COUNTIF('Team Points Summary'!H:H,'Point Totals by Grade-Gender'!A281)</f>
        <v>1</v>
      </c>
    </row>
    <row r="282" spans="1:4" ht="15" hidden="1">
      <c r="A282" s="21" t="s">
        <v>476</v>
      </c>
      <c r="B282">
        <f>SUMIF('Team Points Summary'!H:H,'Point Totals by Grade-Gender'!A282,'Team Points Summary'!C:C)</f>
        <v>513</v>
      </c>
      <c r="C282">
        <f>IF(E$2=D282,RANK(B282,B$218:B$290,1),"")</f>
      </c>
      <c r="D282">
        <f>COUNTIF('Team Points Summary'!H:H,'Point Totals by Grade-Gender'!A282)</f>
        <v>1</v>
      </c>
    </row>
    <row r="283" spans="1:4" ht="15" hidden="1">
      <c r="A283" s="21" t="s">
        <v>641</v>
      </c>
      <c r="B283">
        <f>SUMIF('Team Points Summary'!H:H,'Point Totals by Grade-Gender'!A283,'Team Points Summary'!C:C)</f>
        <v>517</v>
      </c>
      <c r="C283">
        <f>IF(E$2=D283,RANK(B283,B$218:B$290,1),"")</f>
      </c>
      <c r="D283">
        <f>COUNTIF('Team Points Summary'!H:H,'Point Totals by Grade-Gender'!A283)</f>
        <v>1</v>
      </c>
    </row>
    <row r="284" spans="1:4" ht="15" hidden="1">
      <c r="A284" s="21" t="s">
        <v>631</v>
      </c>
      <c r="B284">
        <f>SUMIF('Team Points Summary'!H:H,'Point Totals by Grade-Gender'!A284,'Team Points Summary'!C:C)</f>
        <v>525</v>
      </c>
      <c r="C284">
        <f>IF(E$2=D284,RANK(B284,B$218:B$290,1),"")</f>
      </c>
      <c r="D284">
        <f>COUNTIF('Team Points Summary'!H:H,'Point Totals by Grade-Gender'!A284)</f>
        <v>1</v>
      </c>
    </row>
    <row r="285" spans="1:4" ht="15" hidden="1">
      <c r="A285" s="21" t="s">
        <v>638</v>
      </c>
      <c r="B285">
        <f>SUMIF('Team Points Summary'!H:H,'Point Totals by Grade-Gender'!A285,'Team Points Summary'!C:C)</f>
        <v>527</v>
      </c>
      <c r="C285">
        <f>IF(E$2=D285,RANK(B285,B$218:B$290,1),"")</f>
      </c>
      <c r="D285">
        <f>COUNTIF('Team Points Summary'!H:H,'Point Totals by Grade-Gender'!A285)</f>
        <v>1</v>
      </c>
    </row>
    <row r="286" spans="1:4" ht="15" hidden="1">
      <c r="A286" s="21" t="s">
        <v>637</v>
      </c>
      <c r="B286">
        <f>SUMIF('Team Points Summary'!H:H,'Point Totals by Grade-Gender'!A286,'Team Points Summary'!C:C)</f>
        <v>530</v>
      </c>
      <c r="C286">
        <f>IF(E$2=D286,RANK(B286,B$218:B$290,1),"")</f>
      </c>
      <c r="D286">
        <f>COUNTIF('Team Points Summary'!H:H,'Point Totals by Grade-Gender'!A286)</f>
        <v>1</v>
      </c>
    </row>
    <row r="287" spans="1:4" ht="15" hidden="1">
      <c r="A287" s="21" t="s">
        <v>472</v>
      </c>
      <c r="B287">
        <f>SUMIF('Team Points Summary'!H:H,'Point Totals by Grade-Gender'!A287,'Team Points Summary'!C:C)</f>
        <v>571</v>
      </c>
      <c r="C287">
        <f>IF(E$2=D287,RANK(B287,B$218:B$290,1),"")</f>
      </c>
      <c r="D287">
        <f>COUNTIF('Team Points Summary'!H:H,'Point Totals by Grade-Gender'!A287)</f>
        <v>1</v>
      </c>
    </row>
    <row r="288" spans="1:4" ht="15" hidden="1">
      <c r="A288" s="21" t="s">
        <v>632</v>
      </c>
      <c r="B288">
        <f>SUMIF('Team Points Summary'!H:H,'Point Totals by Grade-Gender'!A288,'Team Points Summary'!C:C)</f>
        <v>593</v>
      </c>
      <c r="C288">
        <f>IF(E$2=D288,RANK(B288,B$218:B$290,1),"")</f>
      </c>
      <c r="D288">
        <f>COUNTIF('Team Points Summary'!H:H,'Point Totals by Grade-Gender'!A288)</f>
        <v>1</v>
      </c>
    </row>
    <row r="289" spans="1:4" ht="15" hidden="1">
      <c r="A289" s="21" t="s">
        <v>477</v>
      </c>
      <c r="B289">
        <f>SUMIF('Team Points Summary'!H:H,'Point Totals by Grade-Gender'!A289,'Team Points Summary'!C:C)</f>
        <v>614</v>
      </c>
      <c r="C289">
        <f>IF(E$2=D289,RANK(B289,B$218:B$290,1),"")</f>
      </c>
      <c r="D289">
        <f>COUNTIF('Team Points Summary'!H:H,'Point Totals by Grade-Gender'!A289)</f>
        <v>1</v>
      </c>
    </row>
    <row r="290" spans="1:4" ht="15" hidden="1">
      <c r="A290" s="21" t="s">
        <v>473</v>
      </c>
      <c r="B290">
        <f>SUMIF('Team Points Summary'!H:H,'Point Totals by Grade-Gender'!A290,'Team Points Summary'!C:C)</f>
        <v>623</v>
      </c>
      <c r="C290">
        <f>IF(E$2=D290,RANK(B290,B$218:B$290,1),"")</f>
      </c>
      <c r="D290">
        <f>COUNTIF('Team Points Summary'!H:H,'Point Totals by Grade-Gender'!A290)</f>
        <v>1</v>
      </c>
    </row>
    <row r="291" ht="12.75">
      <c r="A291" s="13" t="s">
        <v>195</v>
      </c>
    </row>
    <row r="292" spans="1:5" ht="12.75">
      <c r="A292" s="11" t="s">
        <v>123</v>
      </c>
      <c r="B292">
        <f>SUM(B218:B290)</f>
        <v>42695</v>
      </c>
      <c r="E292">
        <f>SUMIF('Team Points Summary'!H:H,'Point Totals by Grade-Gender'!A292,'Team Points Summary'!C:C)</f>
        <v>42695</v>
      </c>
    </row>
    <row r="294" spans="1:4" ht="15">
      <c r="A294" s="23" t="s">
        <v>103</v>
      </c>
      <c r="B294">
        <f>SUMIF('Team Points Summary'!H:H,'Point Totals by Grade-Gender'!A294,'Team Points Summary'!C:C)</f>
        <v>80</v>
      </c>
      <c r="C294">
        <f>IF(E$2=D294,RANK(B294,B$294:B$311,1),"")</f>
        <v>1</v>
      </c>
      <c r="D294">
        <f>COUNTIF('Team Points Summary'!H:H,'Point Totals by Grade-Gender'!A294)</f>
        <v>3</v>
      </c>
    </row>
    <row r="295" spans="1:4" ht="15">
      <c r="A295" s="23" t="s">
        <v>94</v>
      </c>
      <c r="B295">
        <f>SUMIF('Team Points Summary'!H:H,'Point Totals by Grade-Gender'!A295,'Team Points Summary'!C:C)</f>
        <v>175</v>
      </c>
      <c r="C295">
        <f aca="true" t="shared" si="4" ref="C295:C311">IF(E$2=D295,RANK(B295,B$294:B$311,1),"")</f>
        <v>2</v>
      </c>
      <c r="D295">
        <f>COUNTIF('Team Points Summary'!H:H,'Point Totals by Grade-Gender'!A295)</f>
        <v>3</v>
      </c>
    </row>
    <row r="296" spans="1:4" ht="15">
      <c r="A296" s="23" t="s">
        <v>96</v>
      </c>
      <c r="B296">
        <f>SUMIF('Team Points Summary'!H:H,'Point Totals by Grade-Gender'!A296,'Team Points Summary'!C:C)</f>
        <v>232</v>
      </c>
      <c r="C296">
        <f t="shared" si="4"/>
        <v>3</v>
      </c>
      <c r="D296">
        <f>COUNTIF('Team Points Summary'!H:H,'Point Totals by Grade-Gender'!A296)</f>
        <v>3</v>
      </c>
    </row>
    <row r="297" spans="1:4" ht="15">
      <c r="A297" s="23" t="s">
        <v>99</v>
      </c>
      <c r="B297">
        <f>SUMIF('Team Points Summary'!H:H,'Point Totals by Grade-Gender'!A297,'Team Points Summary'!C:C)</f>
        <v>239</v>
      </c>
      <c r="C297">
        <f t="shared" si="4"/>
        <v>4</v>
      </c>
      <c r="D297">
        <f>COUNTIF('Team Points Summary'!H:H,'Point Totals by Grade-Gender'!A297)</f>
        <v>3</v>
      </c>
    </row>
    <row r="298" spans="1:4" ht="15">
      <c r="A298" s="23" t="s">
        <v>539</v>
      </c>
      <c r="B298">
        <f>SUMIF('Team Points Summary'!H:H,'Point Totals by Grade-Gender'!A298,'Team Points Summary'!C:C)</f>
        <v>244</v>
      </c>
      <c r="C298">
        <f t="shared" si="4"/>
        <v>5</v>
      </c>
      <c r="D298">
        <f>COUNTIF('Team Points Summary'!H:H,'Point Totals by Grade-Gender'!A298)</f>
        <v>3</v>
      </c>
    </row>
    <row r="299" spans="1:4" ht="15">
      <c r="A299" s="23" t="s">
        <v>101</v>
      </c>
      <c r="B299">
        <f>SUMIF('Team Points Summary'!H:H,'Point Totals by Grade-Gender'!A299,'Team Points Summary'!C:C)</f>
        <v>282</v>
      </c>
      <c r="C299">
        <f t="shared" si="4"/>
        <v>6</v>
      </c>
      <c r="D299">
        <f>COUNTIF('Team Points Summary'!H:H,'Point Totals by Grade-Gender'!A299)</f>
        <v>3</v>
      </c>
    </row>
    <row r="300" spans="1:4" ht="15">
      <c r="A300" s="22" t="s">
        <v>92</v>
      </c>
      <c r="B300">
        <f>SUMIF('Team Points Summary'!H:H,'Point Totals by Grade-Gender'!A300,'Team Points Summary'!C:C)</f>
        <v>373</v>
      </c>
      <c r="C300">
        <f t="shared" si="4"/>
        <v>7</v>
      </c>
      <c r="D300">
        <f>COUNTIF('Team Points Summary'!H:H,'Point Totals by Grade-Gender'!A300)</f>
        <v>3</v>
      </c>
    </row>
    <row r="301" spans="1:4" ht="15">
      <c r="A301" s="22" t="s">
        <v>537</v>
      </c>
      <c r="B301">
        <f>SUMIF('Team Points Summary'!H:H,'Point Totals by Grade-Gender'!A301,'Team Points Summary'!C:C)</f>
        <v>374</v>
      </c>
      <c r="C301">
        <f t="shared" si="4"/>
        <v>8</v>
      </c>
      <c r="D301">
        <f>COUNTIF('Team Points Summary'!H:H,'Point Totals by Grade-Gender'!A301)</f>
        <v>3</v>
      </c>
    </row>
    <row r="302" spans="1:4" ht="15">
      <c r="A302" s="23" t="s">
        <v>178</v>
      </c>
      <c r="B302">
        <f>SUMIF('Team Points Summary'!H:H,'Point Totals by Grade-Gender'!A302,'Team Points Summary'!C:C)</f>
        <v>431</v>
      </c>
      <c r="C302">
        <f t="shared" si="4"/>
        <v>9</v>
      </c>
      <c r="D302">
        <f>COUNTIF('Team Points Summary'!H:H,'Point Totals by Grade-Gender'!A302)</f>
        <v>3</v>
      </c>
    </row>
    <row r="303" spans="1:4" ht="15">
      <c r="A303" s="23" t="s">
        <v>91</v>
      </c>
      <c r="B303">
        <f>SUMIF('Team Points Summary'!H:H,'Point Totals by Grade-Gender'!A303,'Team Points Summary'!C:C)</f>
        <v>445</v>
      </c>
      <c r="C303">
        <f t="shared" si="4"/>
        <v>10</v>
      </c>
      <c r="D303">
        <f>COUNTIF('Team Points Summary'!H:H,'Point Totals by Grade-Gender'!A303)</f>
        <v>3</v>
      </c>
    </row>
    <row r="304" spans="1:4" ht="15" hidden="1">
      <c r="A304" s="23" t="s">
        <v>97</v>
      </c>
      <c r="B304">
        <f>SUMIF('Team Points Summary'!H:H,'Point Totals by Grade-Gender'!A304,'Team Points Summary'!C:C)</f>
        <v>541</v>
      </c>
      <c r="C304">
        <f t="shared" si="4"/>
        <v>11</v>
      </c>
      <c r="D304">
        <f>COUNTIF('Team Points Summary'!H:H,'Point Totals by Grade-Gender'!A304)</f>
        <v>3</v>
      </c>
    </row>
    <row r="305" spans="1:4" ht="15" hidden="1">
      <c r="A305" s="23" t="s">
        <v>98</v>
      </c>
      <c r="B305">
        <f>SUMIF('Team Points Summary'!H:H,'Point Totals by Grade-Gender'!A305,'Team Points Summary'!C:C)</f>
        <v>574</v>
      </c>
      <c r="C305">
        <f t="shared" si="4"/>
        <v>12</v>
      </c>
      <c r="D305">
        <f>COUNTIF('Team Points Summary'!H:H,'Point Totals by Grade-Gender'!A305)</f>
        <v>3</v>
      </c>
    </row>
    <row r="306" spans="1:4" ht="15" hidden="1">
      <c r="A306" s="23" t="s">
        <v>546</v>
      </c>
      <c r="B306">
        <f>SUMIF('Team Points Summary'!H:H,'Point Totals by Grade-Gender'!A306,'Team Points Summary'!C:C)</f>
        <v>651</v>
      </c>
      <c r="C306">
        <f t="shared" si="4"/>
        <v>13</v>
      </c>
      <c r="D306">
        <f>COUNTIF('Team Points Summary'!H:H,'Point Totals by Grade-Gender'!A306)</f>
        <v>3</v>
      </c>
    </row>
    <row r="307" spans="1:4" ht="15" hidden="1">
      <c r="A307" s="22" t="s">
        <v>540</v>
      </c>
      <c r="B307">
        <f>SUMIF('Team Points Summary'!H:H,'Point Totals by Grade-Gender'!A307,'Team Points Summary'!C:C)</f>
        <v>794</v>
      </c>
      <c r="C307">
        <f t="shared" si="4"/>
        <v>14</v>
      </c>
      <c r="D307">
        <f>COUNTIF('Team Points Summary'!H:H,'Point Totals by Grade-Gender'!A307)</f>
        <v>3</v>
      </c>
    </row>
    <row r="308" spans="1:4" ht="15" hidden="1">
      <c r="A308" s="23" t="s">
        <v>179</v>
      </c>
      <c r="B308">
        <f>SUMIF('Team Points Summary'!H:H,'Point Totals by Grade-Gender'!A308,'Team Points Summary'!C:C)</f>
        <v>807</v>
      </c>
      <c r="C308">
        <f t="shared" si="4"/>
        <v>15</v>
      </c>
      <c r="D308">
        <f>COUNTIF('Team Points Summary'!H:H,'Point Totals by Grade-Gender'!A308)</f>
        <v>3</v>
      </c>
    </row>
    <row r="309" spans="1:4" ht="15" hidden="1">
      <c r="A309" s="23" t="s">
        <v>544</v>
      </c>
      <c r="B309">
        <f>SUMIF('Team Points Summary'!H:H,'Point Totals by Grade-Gender'!A309,'Team Points Summary'!C:C)</f>
        <v>817</v>
      </c>
      <c r="C309">
        <f t="shared" si="4"/>
        <v>16</v>
      </c>
      <c r="D309">
        <f>COUNTIF('Team Points Summary'!H:H,'Point Totals by Grade-Gender'!A309)</f>
        <v>3</v>
      </c>
    </row>
    <row r="310" spans="1:4" ht="15" hidden="1">
      <c r="A310" s="22" t="s">
        <v>210</v>
      </c>
      <c r="B310">
        <f>SUMIF('Team Points Summary'!H:H,'Point Totals by Grade-Gender'!A310,'Team Points Summary'!C:C)</f>
        <v>904</v>
      </c>
      <c r="C310">
        <f t="shared" si="4"/>
        <v>17</v>
      </c>
      <c r="D310">
        <f>COUNTIF('Team Points Summary'!H:H,'Point Totals by Grade-Gender'!A310)</f>
        <v>3</v>
      </c>
    </row>
    <row r="311" spans="1:4" ht="15" hidden="1">
      <c r="A311" s="23" t="s">
        <v>208</v>
      </c>
      <c r="B311">
        <f>SUMIF('Team Points Summary'!H:H,'Point Totals by Grade-Gender'!A311,'Team Points Summary'!C:C)</f>
        <v>1170</v>
      </c>
      <c r="C311">
        <f t="shared" si="4"/>
        <v>18</v>
      </c>
      <c r="D311">
        <f>COUNTIF('Team Points Summary'!H:H,'Point Totals by Grade-Gender'!A311)</f>
        <v>3</v>
      </c>
    </row>
    <row r="312" spans="1:4" ht="15" hidden="1">
      <c r="A312" s="23" t="s">
        <v>95</v>
      </c>
      <c r="B312">
        <f>SUMIF('Team Points Summary'!H:H,'Point Totals by Grade-Gender'!A312,'Team Points Summary'!C:C)</f>
        <v>302</v>
      </c>
      <c r="C312">
        <f>IF(E$2=D312,RANK(B312,B$294:B$314,1),"")</f>
      </c>
      <c r="D312">
        <f>COUNTIF('Team Points Summary'!H:H,'Point Totals by Grade-Gender'!A312)</f>
        <v>2</v>
      </c>
    </row>
    <row r="313" spans="1:4" ht="15" hidden="1">
      <c r="A313" s="22" t="s">
        <v>265</v>
      </c>
      <c r="B313">
        <f>SUMIF('Team Points Summary'!H:H,'Point Totals by Grade-Gender'!A313,'Team Points Summary'!C:C)</f>
        <v>363</v>
      </c>
      <c r="C313">
        <f>IF(E$2=D313,RANK(B313,B$294:B$314,1),"")</f>
      </c>
      <c r="D313">
        <f>COUNTIF('Team Points Summary'!H:H,'Point Totals by Grade-Gender'!A313)</f>
        <v>2</v>
      </c>
    </row>
    <row r="314" spans="1:4" ht="15" hidden="1">
      <c r="A314" s="23" t="s">
        <v>102</v>
      </c>
      <c r="B314">
        <f>SUMIF('Team Points Summary'!H:H,'Point Totals by Grade-Gender'!A314,'Team Points Summary'!C:C)</f>
        <v>388</v>
      </c>
      <c r="C314">
        <f>IF(E$2=D314,RANK(B314,B$294:B$314,1),"")</f>
      </c>
      <c r="D314">
        <f>COUNTIF('Team Points Summary'!H:H,'Point Totals by Grade-Gender'!A314)</f>
        <v>2</v>
      </c>
    </row>
    <row r="315" spans="1:4" ht="15" hidden="1">
      <c r="A315" s="23" t="s">
        <v>534</v>
      </c>
      <c r="B315">
        <f>SUMIF('Team Points Summary'!H:H,'Point Totals by Grade-Gender'!A315,'Team Points Summary'!C:C)</f>
        <v>392</v>
      </c>
      <c r="C315">
        <f>IF(E$2=D315,RANK(B315,B$294:B$342,1),"")</f>
      </c>
      <c r="D315">
        <f>COUNTIF('Team Points Summary'!H:H,'Point Totals by Grade-Gender'!A315)</f>
        <v>2</v>
      </c>
    </row>
    <row r="316" spans="1:4" ht="15" hidden="1">
      <c r="A316" s="23" t="s">
        <v>90</v>
      </c>
      <c r="B316">
        <f>SUMIF('Team Points Summary'!H:H,'Point Totals by Grade-Gender'!A316,'Team Points Summary'!C:C)</f>
        <v>438</v>
      </c>
      <c r="C316">
        <f>IF(E$2=D316,RANK(B316,B$294:B$342,1),"")</f>
      </c>
      <c r="D316">
        <f>COUNTIF('Team Points Summary'!H:H,'Point Totals by Grade-Gender'!A316)</f>
        <v>2</v>
      </c>
    </row>
    <row r="317" spans="1:4" ht="15" hidden="1">
      <c r="A317" s="23" t="s">
        <v>264</v>
      </c>
      <c r="B317">
        <f>SUMIF('Team Points Summary'!H:H,'Point Totals by Grade-Gender'!A317,'Team Points Summary'!C:C)</f>
        <v>485</v>
      </c>
      <c r="C317">
        <f>IF(E$2=D317,RANK(B317,B$294:B$342,1),"")</f>
      </c>
      <c r="D317">
        <f>COUNTIF('Team Points Summary'!H:H,'Point Totals by Grade-Gender'!A317)</f>
        <v>2</v>
      </c>
    </row>
    <row r="318" spans="1:4" ht="15" hidden="1">
      <c r="A318" s="23" t="s">
        <v>538</v>
      </c>
      <c r="B318">
        <f>SUMIF('Team Points Summary'!H:H,'Point Totals by Grade-Gender'!A318,'Team Points Summary'!C:C)</f>
        <v>491</v>
      </c>
      <c r="C318">
        <f>IF(E$2=D318,RANK(B318,B$294:B$342,1),"")</f>
      </c>
      <c r="D318">
        <f>COUNTIF('Team Points Summary'!H:H,'Point Totals by Grade-Gender'!A318)</f>
        <v>2</v>
      </c>
    </row>
    <row r="319" spans="1:4" ht="15" hidden="1">
      <c r="A319" s="23" t="s">
        <v>209</v>
      </c>
      <c r="B319">
        <f>SUMIF('Team Points Summary'!H:H,'Point Totals by Grade-Gender'!A319,'Team Points Summary'!C:C)</f>
        <v>523</v>
      </c>
      <c r="C319">
        <f>IF(E$2=D319,RANK(B319,B$294:B$342,1),"")</f>
      </c>
      <c r="D319">
        <f>COUNTIF('Team Points Summary'!H:H,'Point Totals by Grade-Gender'!A319)</f>
        <v>2</v>
      </c>
    </row>
    <row r="320" spans="1:4" ht="15" hidden="1">
      <c r="A320" s="23" t="s">
        <v>547</v>
      </c>
      <c r="B320">
        <f>SUMIF('Team Points Summary'!H:H,'Point Totals by Grade-Gender'!A320,'Team Points Summary'!C:C)</f>
        <v>671</v>
      </c>
      <c r="C320">
        <f>IF(E$2=D320,RANK(B320,B$294:B$342,1),"")</f>
      </c>
      <c r="D320">
        <f>COUNTIF('Team Points Summary'!H:H,'Point Totals by Grade-Gender'!A320)</f>
        <v>2</v>
      </c>
    </row>
    <row r="321" spans="1:4" ht="15" hidden="1">
      <c r="A321" s="23" t="s">
        <v>535</v>
      </c>
      <c r="B321">
        <f>SUMIF('Team Points Summary'!H:H,'Point Totals by Grade-Gender'!A321,'Team Points Summary'!C:C)</f>
        <v>679</v>
      </c>
      <c r="C321">
        <f>IF(E$2=D321,RANK(B321,B$294:B$342,1),"")</f>
      </c>
      <c r="D321">
        <f>COUNTIF('Team Points Summary'!H:H,'Point Totals by Grade-Gender'!A321)</f>
        <v>2</v>
      </c>
    </row>
    <row r="322" spans="1:4" ht="15" hidden="1">
      <c r="A322" s="23" t="s">
        <v>550</v>
      </c>
      <c r="B322">
        <f>SUMIF('Team Points Summary'!H:H,'Point Totals by Grade-Gender'!A322,'Team Points Summary'!C:C)</f>
        <v>720</v>
      </c>
      <c r="C322">
        <f>IF(E$2=D322,RANK(B322,B$294:B$342,1),"")</f>
      </c>
      <c r="D322">
        <f>COUNTIF('Team Points Summary'!H:H,'Point Totals by Grade-Gender'!A322)</f>
        <v>2</v>
      </c>
    </row>
    <row r="323" spans="1:4" ht="15" hidden="1">
      <c r="A323" s="23" t="s">
        <v>548</v>
      </c>
      <c r="B323">
        <f>SUMIF('Team Points Summary'!H:H,'Point Totals by Grade-Gender'!A323,'Team Points Summary'!C:C)</f>
        <v>753</v>
      </c>
      <c r="C323">
        <f>IF(E$2=D323,RANK(B323,B$294:B$342,1),"")</f>
      </c>
      <c r="D323">
        <f>COUNTIF('Team Points Summary'!H:H,'Point Totals by Grade-Gender'!A323)</f>
        <v>2</v>
      </c>
    </row>
    <row r="324" spans="1:4" ht="15" hidden="1">
      <c r="A324" s="23" t="s">
        <v>100</v>
      </c>
      <c r="B324">
        <f>SUMIF('Team Points Summary'!H:H,'Point Totals by Grade-Gender'!A324,'Team Points Summary'!C:C)</f>
        <v>62</v>
      </c>
      <c r="C324">
        <f>IF(E$2=D324,RANK(B324,B$294:B$342,1),"")</f>
      </c>
      <c r="D324">
        <f>COUNTIF('Team Points Summary'!H:H,'Point Totals by Grade-Gender'!A324)</f>
        <v>1</v>
      </c>
    </row>
    <row r="325" spans="1:4" ht="15" hidden="1">
      <c r="A325" s="23" t="s">
        <v>667</v>
      </c>
      <c r="B325">
        <f>SUMIF('Team Points Summary'!H:H,'Point Totals by Grade-Gender'!A325,'Team Points Summary'!C:C)</f>
        <v>86</v>
      </c>
      <c r="C325">
        <f>IF(E$2=D325,RANK(B325,B$294:B$342,1),"")</f>
      </c>
      <c r="D325">
        <f>COUNTIF('Team Points Summary'!H:H,'Point Totals by Grade-Gender'!A325)</f>
        <v>1</v>
      </c>
    </row>
    <row r="326" spans="1:4" ht="15" hidden="1">
      <c r="A326" s="23" t="s">
        <v>666</v>
      </c>
      <c r="B326">
        <f>SUMIF('Team Points Summary'!H:H,'Point Totals by Grade-Gender'!A326,'Team Points Summary'!C:C)</f>
        <v>89</v>
      </c>
      <c r="C326">
        <f>IF(E$2=D326,RANK(B326,B$294:B$342,1),"")</f>
      </c>
      <c r="D326">
        <f>COUNTIF('Team Points Summary'!H:H,'Point Totals by Grade-Gender'!A326)</f>
        <v>1</v>
      </c>
    </row>
    <row r="327" spans="1:4" ht="15" hidden="1">
      <c r="A327" s="23" t="s">
        <v>542</v>
      </c>
      <c r="B327">
        <f>SUMIF('Team Points Summary'!H:H,'Point Totals by Grade-Gender'!A327,'Team Points Summary'!C:C)</f>
        <v>154</v>
      </c>
      <c r="C327">
        <f>IF(E$2=D327,RANK(B327,B$294:B$342,1),"")</f>
      </c>
      <c r="D327">
        <f>COUNTIF('Team Points Summary'!H:H,'Point Totals by Grade-Gender'!A327)</f>
        <v>1</v>
      </c>
    </row>
    <row r="328" spans="1:4" ht="15" hidden="1">
      <c r="A328" s="23" t="s">
        <v>543</v>
      </c>
      <c r="B328">
        <f>SUMIF('Team Points Summary'!H:H,'Point Totals by Grade-Gender'!A328,'Team Points Summary'!C:C)</f>
        <v>157</v>
      </c>
      <c r="C328">
        <f>IF(E$2=D328,RANK(B328,B$294:B$342,1),"")</f>
      </c>
      <c r="D328">
        <f>COUNTIF('Team Points Summary'!H:H,'Point Totals by Grade-Gender'!A328)</f>
        <v>1</v>
      </c>
    </row>
    <row r="329" spans="1:4" ht="15" hidden="1">
      <c r="A329" s="23" t="s">
        <v>669</v>
      </c>
      <c r="B329">
        <f>SUMIF('Team Points Summary'!H:H,'Point Totals by Grade-Gender'!A329,'Team Points Summary'!C:C)</f>
        <v>182</v>
      </c>
      <c r="C329">
        <f>IF(E$2=D329,RANK(B329,B$294:B$342,1),"")</f>
      </c>
      <c r="D329">
        <f>COUNTIF('Team Points Summary'!H:H,'Point Totals by Grade-Gender'!A329)</f>
        <v>1</v>
      </c>
    </row>
    <row r="330" spans="1:4" ht="15" hidden="1">
      <c r="A330" s="23" t="s">
        <v>93</v>
      </c>
      <c r="B330">
        <f>SUMIF('Team Points Summary'!H:H,'Point Totals by Grade-Gender'!A330,'Team Points Summary'!C:C)</f>
        <v>208</v>
      </c>
      <c r="C330">
        <f>IF(E$2=D330,RANK(B330,B$294:B$342,1),"")</f>
      </c>
      <c r="D330">
        <f>COUNTIF('Team Points Summary'!H:H,'Point Totals by Grade-Gender'!A330)</f>
        <v>1</v>
      </c>
    </row>
    <row r="331" spans="1:4" ht="15" hidden="1">
      <c r="A331" s="23" t="s">
        <v>545</v>
      </c>
      <c r="B331">
        <f>SUMIF('Team Points Summary'!H:H,'Point Totals by Grade-Gender'!A331,'Team Points Summary'!C:C)</f>
        <v>274</v>
      </c>
      <c r="C331">
        <f>IF(E$2=D331,RANK(B331,B$294:B$342,1),"")</f>
      </c>
      <c r="D331">
        <f>COUNTIF('Team Points Summary'!H:H,'Point Totals by Grade-Gender'!A331)</f>
        <v>1</v>
      </c>
    </row>
    <row r="332" spans="1:4" ht="15" hidden="1">
      <c r="A332" s="23" t="s">
        <v>238</v>
      </c>
      <c r="B332">
        <f>SUMIF('Team Points Summary'!H:H,'Point Totals by Grade-Gender'!A332,'Team Points Summary'!C:C)</f>
        <v>281</v>
      </c>
      <c r="C332">
        <f>IF(E$2=D332,RANK(B332,B$294:B$342,1),"")</f>
      </c>
      <c r="D332">
        <f>COUNTIF('Team Points Summary'!H:H,'Point Totals by Grade-Gender'!A332)</f>
        <v>1</v>
      </c>
    </row>
    <row r="333" spans="1:4" ht="15" hidden="1">
      <c r="A333" s="23" t="s">
        <v>668</v>
      </c>
      <c r="B333">
        <f>SUMIF('Team Points Summary'!H:H,'Point Totals by Grade-Gender'!A333,'Team Points Summary'!C:C)</f>
        <v>322</v>
      </c>
      <c r="C333">
        <f>IF(E$2=D333,RANK(B333,B$294:B$342,1),"")</f>
      </c>
      <c r="D333">
        <f>COUNTIF('Team Points Summary'!H:H,'Point Totals by Grade-Gender'!A333)</f>
        <v>1</v>
      </c>
    </row>
    <row r="334" spans="1:4" ht="15" hidden="1">
      <c r="A334" s="23" t="s">
        <v>551</v>
      </c>
      <c r="B334">
        <f>SUMIF('Team Points Summary'!H:H,'Point Totals by Grade-Gender'!A334,'Team Points Summary'!C:C)</f>
        <v>322</v>
      </c>
      <c r="C334">
        <f>IF(E$2=D334,RANK(B334,B$294:B$342,1),"")</f>
      </c>
      <c r="D334">
        <f>COUNTIF('Team Points Summary'!H:H,'Point Totals by Grade-Gender'!A334)</f>
        <v>1</v>
      </c>
    </row>
    <row r="335" spans="1:4" ht="15" hidden="1">
      <c r="A335" s="23" t="s">
        <v>541</v>
      </c>
      <c r="B335">
        <f>SUMIF('Team Points Summary'!H:H,'Point Totals by Grade-Gender'!A335,'Team Points Summary'!C:C)</f>
        <v>323</v>
      </c>
      <c r="C335">
        <f>IF(E$2=D335,RANK(B335,B$294:B$342,1),"")</f>
      </c>
      <c r="D335">
        <f>COUNTIF('Team Points Summary'!H:H,'Point Totals by Grade-Gender'!A335)</f>
        <v>1</v>
      </c>
    </row>
    <row r="336" spans="1:4" ht="15" hidden="1">
      <c r="A336" s="22" t="s">
        <v>671</v>
      </c>
      <c r="B336">
        <f>SUMIF('Team Points Summary'!H:H,'Point Totals by Grade-Gender'!A336,'Team Points Summary'!C:C)</f>
        <v>336</v>
      </c>
      <c r="C336">
        <f>IF(E$2=D336,RANK(B336,B$294:B$342,1),"")</f>
      </c>
      <c r="D336">
        <f>COUNTIF('Team Points Summary'!H:H,'Point Totals by Grade-Gender'!A336)</f>
        <v>1</v>
      </c>
    </row>
    <row r="337" spans="1:4" ht="15" hidden="1">
      <c r="A337" s="23" t="s">
        <v>549</v>
      </c>
      <c r="B337">
        <f>SUMIF('Team Points Summary'!H:H,'Point Totals by Grade-Gender'!A337,'Team Points Summary'!C:C)</f>
        <v>391</v>
      </c>
      <c r="C337">
        <f>IF(E$2=D337,RANK(B337,B$294:B$342,1),"")</f>
      </c>
      <c r="D337">
        <f>COUNTIF('Team Points Summary'!H:H,'Point Totals by Grade-Gender'!A337)</f>
        <v>1</v>
      </c>
    </row>
    <row r="338" spans="1:4" ht="15" hidden="1">
      <c r="A338" s="23" t="s">
        <v>536</v>
      </c>
      <c r="B338">
        <f>SUMIF('Team Points Summary'!H:H,'Point Totals by Grade-Gender'!A338,'Team Points Summary'!C:C)</f>
        <v>408</v>
      </c>
      <c r="C338">
        <f>IF(E$2=D338,RANK(B338,B$294:B$342,1),"")</f>
      </c>
      <c r="D338">
        <f>COUNTIF('Team Points Summary'!H:H,'Point Totals by Grade-Gender'!A338)</f>
        <v>1</v>
      </c>
    </row>
    <row r="339" spans="1:4" ht="15" hidden="1">
      <c r="A339" s="23" t="s">
        <v>663</v>
      </c>
      <c r="B339">
        <f>SUMIF('Team Points Summary'!H:H,'Point Totals by Grade-Gender'!A339,'Team Points Summary'!C:C)</f>
        <v>412</v>
      </c>
      <c r="C339">
        <f>IF(E$2=D339,RANK(B339,B$294:B$342,1),"")</f>
      </c>
      <c r="D339">
        <f>COUNTIF('Team Points Summary'!H:H,'Point Totals by Grade-Gender'!A339)</f>
        <v>1</v>
      </c>
    </row>
    <row r="340" spans="1:4" ht="15" hidden="1">
      <c r="A340" s="23" t="s">
        <v>670</v>
      </c>
      <c r="B340">
        <f>SUMIF('Team Points Summary'!H:H,'Point Totals by Grade-Gender'!A340,'Team Points Summary'!C:C)</f>
        <v>420</v>
      </c>
      <c r="C340">
        <f>IF(E$2=D340,RANK(B340,B$294:B$342,1),"")</f>
      </c>
      <c r="D340">
        <f>COUNTIF('Team Points Summary'!H:H,'Point Totals by Grade-Gender'!A340)</f>
        <v>1</v>
      </c>
    </row>
    <row r="341" spans="1:4" ht="15" hidden="1">
      <c r="A341" s="23" t="s">
        <v>665</v>
      </c>
      <c r="B341">
        <f>SUMIF('Team Points Summary'!H:H,'Point Totals by Grade-Gender'!A341,'Team Points Summary'!C:C)</f>
        <v>468</v>
      </c>
      <c r="C341">
        <f>IF(E$2=D341,RANK(B341,B$294:B$342,1),"")</f>
      </c>
      <c r="D341">
        <f>COUNTIF('Team Points Summary'!H:H,'Point Totals by Grade-Gender'!A341)</f>
        <v>1</v>
      </c>
    </row>
    <row r="342" spans="1:4" ht="15" hidden="1">
      <c r="A342" s="23" t="s">
        <v>664</v>
      </c>
      <c r="B342">
        <f>SUMIF('Team Points Summary'!H:H,'Point Totals by Grade-Gender'!A342,'Team Points Summary'!C:C)</f>
        <v>482</v>
      </c>
      <c r="C342">
        <f>IF(E$2=D342,RANK(B342,B$294:B$342,1),"")</f>
      </c>
      <c r="D342">
        <f>COUNTIF('Team Points Summary'!H:H,'Point Totals by Grade-Gender'!A342)</f>
        <v>1</v>
      </c>
    </row>
    <row r="343" ht="12.75">
      <c r="A343" s="13" t="s">
        <v>195</v>
      </c>
    </row>
    <row r="344" spans="1:5" ht="12.75">
      <c r="A344" s="11" t="s">
        <v>124</v>
      </c>
      <c r="B344">
        <f>SUM(B294:B342)</f>
        <v>20715</v>
      </c>
      <c r="E344">
        <f>SUMIF('Team Points Summary'!H:H,'Point Totals by Grade-Gender'!A344,'Team Points Summary'!C:C)</f>
        <v>20715</v>
      </c>
    </row>
    <row r="346" spans="1:4" ht="15">
      <c r="A346" s="25" t="s">
        <v>211</v>
      </c>
      <c r="B346">
        <f>SUMIF('Team Points Summary'!H:H,'Point Totals by Grade-Gender'!A346,'Team Points Summary'!C:C)</f>
        <v>157</v>
      </c>
      <c r="C346">
        <f>IF(E$2=D346,RANK(B346,B$346:B$370,1),"")</f>
        <v>1</v>
      </c>
      <c r="D346">
        <f>COUNTIF('Team Points Summary'!H:H,'Point Totals by Grade-Gender'!A346)</f>
        <v>3</v>
      </c>
    </row>
    <row r="347" spans="1:4" ht="15">
      <c r="A347" s="25" t="s">
        <v>85</v>
      </c>
      <c r="B347">
        <f>SUMIF('Team Points Summary'!H:H,'Point Totals by Grade-Gender'!A347,'Team Points Summary'!C:C)</f>
        <v>157</v>
      </c>
      <c r="C347">
        <f aca="true" t="shared" si="5" ref="C347:C370">IF(E$2=D347,RANK(B347,B$346:B$370,1),"")</f>
        <v>1</v>
      </c>
      <c r="D347">
        <f>COUNTIF('Team Points Summary'!H:H,'Point Totals by Grade-Gender'!A347)</f>
        <v>3</v>
      </c>
    </row>
    <row r="348" spans="1:4" ht="15">
      <c r="A348" s="25" t="s">
        <v>507</v>
      </c>
      <c r="B348">
        <f>SUMIF('Team Points Summary'!H:H,'Point Totals by Grade-Gender'!A348,'Team Points Summary'!C:C)</f>
        <v>228</v>
      </c>
      <c r="C348">
        <f t="shared" si="5"/>
        <v>3</v>
      </c>
      <c r="D348">
        <f>COUNTIF('Team Points Summary'!H:H,'Point Totals by Grade-Gender'!A348)</f>
        <v>3</v>
      </c>
    </row>
    <row r="349" spans="1:4" ht="15">
      <c r="A349" s="25" t="s">
        <v>136</v>
      </c>
      <c r="B349">
        <f>SUMIF('Team Points Summary'!H:H,'Point Totals by Grade-Gender'!A349,'Team Points Summary'!C:C)</f>
        <v>238</v>
      </c>
      <c r="C349">
        <f t="shared" si="5"/>
        <v>4</v>
      </c>
      <c r="D349">
        <f>COUNTIF('Team Points Summary'!H:H,'Point Totals by Grade-Gender'!A349)</f>
        <v>3</v>
      </c>
    </row>
    <row r="350" spans="1:4" ht="15">
      <c r="A350" s="25" t="s">
        <v>180</v>
      </c>
      <c r="B350">
        <f>SUMIF('Team Points Summary'!H:H,'Point Totals by Grade-Gender'!A350,'Team Points Summary'!C:C)</f>
        <v>243</v>
      </c>
      <c r="C350">
        <f t="shared" si="5"/>
        <v>5</v>
      </c>
      <c r="D350">
        <f>COUNTIF('Team Points Summary'!H:H,'Point Totals by Grade-Gender'!A350)</f>
        <v>3</v>
      </c>
    </row>
    <row r="351" spans="1:4" ht="15">
      <c r="A351" s="25" t="s">
        <v>88</v>
      </c>
      <c r="B351">
        <f>SUMIF('Team Points Summary'!H:H,'Point Totals by Grade-Gender'!A351,'Team Points Summary'!C:C)</f>
        <v>288</v>
      </c>
      <c r="C351">
        <f t="shared" si="5"/>
        <v>6</v>
      </c>
      <c r="D351">
        <f>COUNTIF('Team Points Summary'!H:H,'Point Totals by Grade-Gender'!A351)</f>
        <v>3</v>
      </c>
    </row>
    <row r="352" spans="1:4" ht="15">
      <c r="A352" s="25" t="s">
        <v>183</v>
      </c>
      <c r="B352">
        <f>SUMIF('Team Points Summary'!H:H,'Point Totals by Grade-Gender'!A352,'Team Points Summary'!C:C)</f>
        <v>312</v>
      </c>
      <c r="C352">
        <f t="shared" si="5"/>
        <v>7</v>
      </c>
      <c r="D352">
        <f>COUNTIF('Team Points Summary'!H:H,'Point Totals by Grade-Gender'!A352)</f>
        <v>3</v>
      </c>
    </row>
    <row r="353" spans="1:4" ht="15">
      <c r="A353" s="25" t="s">
        <v>83</v>
      </c>
      <c r="B353">
        <f>SUMIF('Team Points Summary'!H:H,'Point Totals by Grade-Gender'!A353,'Team Points Summary'!C:C)</f>
        <v>406</v>
      </c>
      <c r="C353">
        <f t="shared" si="5"/>
        <v>8</v>
      </c>
      <c r="D353">
        <f>COUNTIF('Team Points Summary'!H:H,'Point Totals by Grade-Gender'!A353)</f>
        <v>3</v>
      </c>
    </row>
    <row r="354" spans="1:4" ht="15">
      <c r="A354" s="24" t="s">
        <v>239</v>
      </c>
      <c r="B354">
        <f>SUMIF('Team Points Summary'!H:H,'Point Totals by Grade-Gender'!A354,'Team Points Summary'!C:C)</f>
        <v>414</v>
      </c>
      <c r="C354">
        <f t="shared" si="5"/>
        <v>9</v>
      </c>
      <c r="D354">
        <f>COUNTIF('Team Points Summary'!H:H,'Point Totals by Grade-Gender'!A354)</f>
        <v>3</v>
      </c>
    </row>
    <row r="355" spans="1:4" ht="15">
      <c r="A355" s="25" t="s">
        <v>184</v>
      </c>
      <c r="B355">
        <f>SUMIF('Team Points Summary'!H:H,'Point Totals by Grade-Gender'!A355,'Team Points Summary'!C:C)</f>
        <v>430</v>
      </c>
      <c r="C355">
        <f t="shared" si="5"/>
        <v>10</v>
      </c>
      <c r="D355">
        <f>COUNTIF('Team Points Summary'!H:H,'Point Totals by Grade-Gender'!A355)</f>
        <v>3</v>
      </c>
    </row>
    <row r="356" spans="1:4" ht="15" hidden="1">
      <c r="A356" s="25" t="s">
        <v>532</v>
      </c>
      <c r="B356">
        <f>SUMIF('Team Points Summary'!H:H,'Point Totals by Grade-Gender'!A356,'Team Points Summary'!C:C)</f>
        <v>441</v>
      </c>
      <c r="C356">
        <f t="shared" si="5"/>
        <v>11</v>
      </c>
      <c r="D356">
        <f>COUNTIF('Team Points Summary'!H:H,'Point Totals by Grade-Gender'!A356)</f>
        <v>3</v>
      </c>
    </row>
    <row r="357" spans="1:4" ht="15" hidden="1">
      <c r="A357" s="25" t="s">
        <v>188</v>
      </c>
      <c r="B357">
        <f>SUMIF('Team Points Summary'!H:H,'Point Totals by Grade-Gender'!A357,'Team Points Summary'!C:C)</f>
        <v>496</v>
      </c>
      <c r="C357">
        <f t="shared" si="5"/>
        <v>12</v>
      </c>
      <c r="D357">
        <f>COUNTIF('Team Points Summary'!H:H,'Point Totals by Grade-Gender'!A357)</f>
        <v>3</v>
      </c>
    </row>
    <row r="358" spans="1:4" ht="15" hidden="1">
      <c r="A358" s="25" t="s">
        <v>87</v>
      </c>
      <c r="B358">
        <f>SUMIF('Team Points Summary'!H:H,'Point Totals by Grade-Gender'!A358,'Team Points Summary'!C:C)</f>
        <v>552</v>
      </c>
      <c r="C358">
        <f t="shared" si="5"/>
        <v>13</v>
      </c>
      <c r="D358">
        <f>COUNTIF('Team Points Summary'!H:H,'Point Totals by Grade-Gender'!A358)</f>
        <v>3</v>
      </c>
    </row>
    <row r="359" spans="1:4" ht="15" hidden="1">
      <c r="A359" s="25" t="s">
        <v>254</v>
      </c>
      <c r="B359">
        <f>SUMIF('Team Points Summary'!H:H,'Point Totals by Grade-Gender'!A359,'Team Points Summary'!C:C)</f>
        <v>592</v>
      </c>
      <c r="C359">
        <f t="shared" si="5"/>
        <v>14</v>
      </c>
      <c r="D359">
        <f>COUNTIF('Team Points Summary'!H:H,'Point Totals by Grade-Gender'!A359)</f>
        <v>3</v>
      </c>
    </row>
    <row r="360" spans="1:4" ht="15" hidden="1">
      <c r="A360" s="25" t="s">
        <v>509</v>
      </c>
      <c r="B360">
        <f>SUMIF('Team Points Summary'!H:H,'Point Totals by Grade-Gender'!A360,'Team Points Summary'!C:C)</f>
        <v>593</v>
      </c>
      <c r="C360">
        <f t="shared" si="5"/>
        <v>15</v>
      </c>
      <c r="D360">
        <f>COUNTIF('Team Points Summary'!H:H,'Point Totals by Grade-Gender'!A360)</f>
        <v>3</v>
      </c>
    </row>
    <row r="361" spans="1:4" ht="15" hidden="1">
      <c r="A361" s="25" t="s">
        <v>212</v>
      </c>
      <c r="B361">
        <f>SUMIF('Team Points Summary'!H:H,'Point Totals by Grade-Gender'!A361,'Team Points Summary'!C:C)</f>
        <v>713</v>
      </c>
      <c r="C361">
        <f t="shared" si="5"/>
        <v>16</v>
      </c>
      <c r="D361">
        <f>COUNTIF('Team Points Summary'!H:H,'Point Totals by Grade-Gender'!A361)</f>
        <v>3</v>
      </c>
    </row>
    <row r="362" spans="1:4" ht="15" hidden="1">
      <c r="A362" s="25" t="s">
        <v>181</v>
      </c>
      <c r="B362">
        <f>SUMIF('Team Points Summary'!H:H,'Point Totals by Grade-Gender'!A362,'Team Points Summary'!C:C)</f>
        <v>719</v>
      </c>
      <c r="C362">
        <f t="shared" si="5"/>
        <v>17</v>
      </c>
      <c r="D362">
        <f>COUNTIF('Team Points Summary'!H:H,'Point Totals by Grade-Gender'!A362)</f>
        <v>3</v>
      </c>
    </row>
    <row r="363" spans="1:4" ht="15" hidden="1">
      <c r="A363" s="24" t="s">
        <v>522</v>
      </c>
      <c r="B363">
        <f>SUMIF('Team Points Summary'!H:H,'Point Totals by Grade-Gender'!A363,'Team Points Summary'!C:C)</f>
        <v>727</v>
      </c>
      <c r="C363">
        <f t="shared" si="5"/>
        <v>18</v>
      </c>
      <c r="D363">
        <f>COUNTIF('Team Points Summary'!H:H,'Point Totals by Grade-Gender'!A363)</f>
        <v>3</v>
      </c>
    </row>
    <row r="364" spans="1:4" ht="15" hidden="1">
      <c r="A364" s="25" t="s">
        <v>519</v>
      </c>
      <c r="B364">
        <f>SUMIF('Team Points Summary'!H:H,'Point Totals by Grade-Gender'!A364,'Team Points Summary'!C:C)</f>
        <v>871</v>
      </c>
      <c r="C364">
        <f t="shared" si="5"/>
        <v>19</v>
      </c>
      <c r="D364">
        <f>COUNTIF('Team Points Summary'!H:H,'Point Totals by Grade-Gender'!A364)</f>
        <v>3</v>
      </c>
    </row>
    <row r="365" spans="1:4" ht="15" hidden="1">
      <c r="A365" s="25" t="s">
        <v>89</v>
      </c>
      <c r="B365">
        <f>SUMIF('Team Points Summary'!H:H,'Point Totals by Grade-Gender'!A365,'Team Points Summary'!C:C)</f>
        <v>923</v>
      </c>
      <c r="C365">
        <f t="shared" si="5"/>
        <v>20</v>
      </c>
      <c r="D365">
        <f>COUNTIF('Team Points Summary'!H:H,'Point Totals by Grade-Gender'!A365)</f>
        <v>3</v>
      </c>
    </row>
    <row r="366" spans="1:4" ht="15" hidden="1">
      <c r="A366" s="24" t="s">
        <v>185</v>
      </c>
      <c r="B366">
        <f>SUMIF('Team Points Summary'!H:H,'Point Totals by Grade-Gender'!A366,'Team Points Summary'!C:C)</f>
        <v>974</v>
      </c>
      <c r="C366">
        <f t="shared" si="5"/>
        <v>21</v>
      </c>
      <c r="D366">
        <f>COUNTIF('Team Points Summary'!H:H,'Point Totals by Grade-Gender'!A366)</f>
        <v>3</v>
      </c>
    </row>
    <row r="367" spans="1:4" ht="15" hidden="1">
      <c r="A367" s="25" t="s">
        <v>521</v>
      </c>
      <c r="B367">
        <f>SUMIF('Team Points Summary'!H:H,'Point Totals by Grade-Gender'!A367,'Team Points Summary'!C:C)</f>
        <v>997</v>
      </c>
      <c r="C367">
        <f t="shared" si="5"/>
        <v>22</v>
      </c>
      <c r="D367">
        <f>COUNTIF('Team Points Summary'!H:H,'Point Totals by Grade-Gender'!A367)</f>
        <v>3</v>
      </c>
    </row>
    <row r="368" spans="1:4" ht="15" hidden="1">
      <c r="A368" s="25" t="s">
        <v>510</v>
      </c>
      <c r="B368">
        <f>SUMIF('Team Points Summary'!H:H,'Point Totals by Grade-Gender'!A368,'Team Points Summary'!C:C)</f>
        <v>1026</v>
      </c>
      <c r="C368">
        <f t="shared" si="5"/>
        <v>23</v>
      </c>
      <c r="D368">
        <f>COUNTIF('Team Points Summary'!H:H,'Point Totals by Grade-Gender'!A368)</f>
        <v>3</v>
      </c>
    </row>
    <row r="369" spans="1:4" ht="15" hidden="1">
      <c r="A369" s="25" t="s">
        <v>533</v>
      </c>
      <c r="B369">
        <f>SUMIF('Team Points Summary'!H:H,'Point Totals by Grade-Gender'!A369,'Team Points Summary'!C:C)</f>
        <v>1344</v>
      </c>
      <c r="C369">
        <f t="shared" si="5"/>
        <v>24</v>
      </c>
      <c r="D369">
        <f>COUNTIF('Team Points Summary'!H:H,'Point Totals by Grade-Gender'!A369)</f>
        <v>3</v>
      </c>
    </row>
    <row r="370" spans="1:4" ht="15" hidden="1">
      <c r="A370" s="25" t="s">
        <v>518</v>
      </c>
      <c r="B370">
        <f>SUMIF('Team Points Summary'!H:H,'Point Totals by Grade-Gender'!A370,'Team Points Summary'!C:C)</f>
        <v>1610</v>
      </c>
      <c r="C370">
        <f t="shared" si="5"/>
        <v>25</v>
      </c>
      <c r="D370">
        <f>COUNTIF('Team Points Summary'!H:H,'Point Totals by Grade-Gender'!A370)</f>
        <v>3</v>
      </c>
    </row>
    <row r="371" spans="1:4" ht="15" hidden="1">
      <c r="A371" s="25" t="s">
        <v>504</v>
      </c>
      <c r="B371">
        <f>SUMIF('Team Points Summary'!H:H,'Point Totals by Grade-Gender'!A371,'Team Points Summary'!C:C)</f>
        <v>235</v>
      </c>
      <c r="C371">
        <f>IF(E$2=D371,RANK(B371,B$346:B$396,1),"")</f>
      </c>
      <c r="D371">
        <f>COUNTIF('Team Points Summary'!H:H,'Point Totals by Grade-Gender'!A371)</f>
        <v>2</v>
      </c>
    </row>
    <row r="372" spans="1:4" ht="15" hidden="1">
      <c r="A372" s="25" t="s">
        <v>187</v>
      </c>
      <c r="B372">
        <f>SUMIF('Team Points Summary'!H:H,'Point Totals by Grade-Gender'!A372,'Team Points Summary'!C:C)</f>
        <v>318</v>
      </c>
      <c r="C372">
        <f>IF(E$2=D372,RANK(B372,B$346:B$396,1),"")</f>
      </c>
      <c r="D372">
        <f>COUNTIF('Team Points Summary'!H:H,'Point Totals by Grade-Gender'!A372)</f>
        <v>2</v>
      </c>
    </row>
    <row r="373" spans="1:4" ht="15" hidden="1">
      <c r="A373" s="24" t="s">
        <v>81</v>
      </c>
      <c r="B373">
        <f>SUMIF('Team Points Summary'!H:H,'Point Totals by Grade-Gender'!A373,'Team Points Summary'!C:C)</f>
        <v>405</v>
      </c>
      <c r="C373">
        <f>IF(E$2=D373,RANK(B373,B$346:B$396,1),"")</f>
      </c>
      <c r="D373">
        <f>COUNTIF('Team Points Summary'!H:H,'Point Totals by Grade-Gender'!A373)</f>
        <v>2</v>
      </c>
    </row>
    <row r="374" spans="1:4" ht="15" hidden="1">
      <c r="A374" s="25" t="s">
        <v>529</v>
      </c>
      <c r="B374">
        <f>SUMIF('Team Points Summary'!H:H,'Point Totals by Grade-Gender'!A374,'Team Points Summary'!C:C)</f>
        <v>429</v>
      </c>
      <c r="C374">
        <f>IF(E$2=D374,RANK(B374,B$346:B$396,1),"")</f>
      </c>
      <c r="D374">
        <f>COUNTIF('Team Points Summary'!H:H,'Point Totals by Grade-Gender'!A374)</f>
        <v>2</v>
      </c>
    </row>
    <row r="375" spans="1:4" ht="15" hidden="1">
      <c r="A375" s="24" t="s">
        <v>508</v>
      </c>
      <c r="B375">
        <f>SUMIF('Team Points Summary'!H:H,'Point Totals by Grade-Gender'!A375,'Team Points Summary'!C:C)</f>
        <v>436</v>
      </c>
      <c r="C375">
        <f>IF(E$2=D375,RANK(B375,B$346:B$396,1),"")</f>
      </c>
      <c r="D375">
        <f>COUNTIF('Team Points Summary'!H:H,'Point Totals by Grade-Gender'!A375)</f>
        <v>2</v>
      </c>
    </row>
    <row r="376" spans="1:4" ht="15" hidden="1">
      <c r="A376" s="25" t="s">
        <v>86</v>
      </c>
      <c r="B376">
        <f>SUMIF('Team Points Summary'!H:H,'Point Totals by Grade-Gender'!A376,'Team Points Summary'!C:C)</f>
        <v>504</v>
      </c>
      <c r="C376">
        <f>IF(E$2=D376,RANK(B376,B$346:B$396,1),"")</f>
      </c>
      <c r="D376">
        <f>COUNTIF('Team Points Summary'!H:H,'Point Totals by Grade-Gender'!A376)</f>
        <v>2</v>
      </c>
    </row>
    <row r="377" spans="1:4" ht="15" hidden="1">
      <c r="A377" s="25" t="s">
        <v>531</v>
      </c>
      <c r="B377">
        <f>SUMIF('Team Points Summary'!H:H,'Point Totals by Grade-Gender'!A377,'Team Points Summary'!C:C)</f>
        <v>585</v>
      </c>
      <c r="C377">
        <f>IF(E$2=D377,RANK(B377,B$346:B$396,1),"")</f>
      </c>
      <c r="D377">
        <f>COUNTIF('Team Points Summary'!H:H,'Point Totals by Grade-Gender'!A377)</f>
        <v>2</v>
      </c>
    </row>
    <row r="378" spans="1:4" ht="15" hidden="1">
      <c r="A378" s="25" t="s">
        <v>189</v>
      </c>
      <c r="B378">
        <f>SUMIF('Team Points Summary'!H:H,'Point Totals by Grade-Gender'!A378,'Team Points Summary'!C:C)</f>
        <v>659</v>
      </c>
      <c r="C378">
        <f>IF(E$2=D378,RANK(B378,B$346:B$396,1),"")</f>
      </c>
      <c r="D378">
        <f>COUNTIF('Team Points Summary'!H:H,'Point Totals by Grade-Gender'!A378)</f>
        <v>2</v>
      </c>
    </row>
    <row r="379" spans="1:4" ht="15" hidden="1">
      <c r="A379" s="25" t="s">
        <v>137</v>
      </c>
      <c r="B379">
        <f>SUMIF('Team Points Summary'!H:H,'Point Totals by Grade-Gender'!A379,'Team Points Summary'!C:C)</f>
        <v>662</v>
      </c>
      <c r="C379">
        <f>IF(E$2=D379,RANK(B379,B$346:B$396,1),"")</f>
      </c>
      <c r="D379">
        <f>COUNTIF('Team Points Summary'!H:H,'Point Totals by Grade-Gender'!A379)</f>
        <v>2</v>
      </c>
    </row>
    <row r="380" spans="1:4" ht="15" hidden="1">
      <c r="A380" s="25" t="s">
        <v>515</v>
      </c>
      <c r="B380">
        <f>SUMIF('Team Points Summary'!H:H,'Point Totals by Grade-Gender'!A380,'Team Points Summary'!C:C)</f>
        <v>725</v>
      </c>
      <c r="C380">
        <f>IF(E$2=D380,RANK(B380,B$346:B$396,1),"")</f>
      </c>
      <c r="D380">
        <f>COUNTIF('Team Points Summary'!H:H,'Point Totals by Grade-Gender'!A380)</f>
        <v>2</v>
      </c>
    </row>
    <row r="381" spans="1:4" ht="15" hidden="1">
      <c r="A381" s="25" t="s">
        <v>182</v>
      </c>
      <c r="B381">
        <f>SUMIF('Team Points Summary'!H:H,'Point Totals by Grade-Gender'!A381,'Team Points Summary'!C:C)</f>
        <v>735</v>
      </c>
      <c r="C381">
        <f>IF(E$2=D381,RANK(B381,B$346:B$396,1),"")</f>
      </c>
      <c r="D381">
        <f>COUNTIF('Team Points Summary'!H:H,'Point Totals by Grade-Gender'!A381)</f>
        <v>2</v>
      </c>
    </row>
    <row r="382" spans="1:4" ht="15" hidden="1">
      <c r="A382" s="25" t="s">
        <v>82</v>
      </c>
      <c r="B382">
        <f>SUMIF('Team Points Summary'!H:H,'Point Totals by Grade-Gender'!A382,'Team Points Summary'!C:C)</f>
        <v>742</v>
      </c>
      <c r="C382">
        <f>IF(E$2=D382,RANK(B382,B$346:B$396,1),"")</f>
      </c>
      <c r="D382">
        <f>COUNTIF('Team Points Summary'!H:H,'Point Totals by Grade-Gender'!A382)</f>
        <v>2</v>
      </c>
    </row>
    <row r="383" spans="1:4" ht="15" hidden="1">
      <c r="A383" s="25" t="s">
        <v>505</v>
      </c>
      <c r="B383">
        <f>SUMIF('Team Points Summary'!H:H,'Point Totals by Grade-Gender'!A383,'Team Points Summary'!C:C)</f>
        <v>769</v>
      </c>
      <c r="C383">
        <f>IF(E$2=D383,RANK(B383,B$346:B$396,1),"")</f>
      </c>
      <c r="D383">
        <f>COUNTIF('Team Points Summary'!H:H,'Point Totals by Grade-Gender'!A383)</f>
        <v>2</v>
      </c>
    </row>
    <row r="384" spans="1:4" ht="15" hidden="1">
      <c r="A384" s="25" t="s">
        <v>242</v>
      </c>
      <c r="B384">
        <f>SUMIF('Team Points Summary'!H:H,'Point Totals by Grade-Gender'!A384,'Team Points Summary'!C:C)</f>
        <v>788</v>
      </c>
      <c r="C384">
        <f>IF(E$2=D384,RANK(B384,B$346:B$396,1),"")</f>
      </c>
      <c r="D384">
        <f>COUNTIF('Team Points Summary'!H:H,'Point Totals by Grade-Gender'!A384)</f>
        <v>2</v>
      </c>
    </row>
    <row r="385" spans="1:4" ht="15" hidden="1">
      <c r="A385" s="25" t="s">
        <v>506</v>
      </c>
      <c r="B385">
        <f>SUMIF('Team Points Summary'!H:H,'Point Totals by Grade-Gender'!A385,'Team Points Summary'!C:C)</f>
        <v>800</v>
      </c>
      <c r="C385">
        <f>IF(E$2=D385,RANK(B385,B$346:B$396,1),"")</f>
      </c>
      <c r="D385">
        <f>COUNTIF('Team Points Summary'!H:H,'Point Totals by Grade-Gender'!A385)</f>
        <v>2</v>
      </c>
    </row>
    <row r="386" spans="1:4" ht="15" hidden="1">
      <c r="A386" s="25" t="s">
        <v>525</v>
      </c>
      <c r="B386">
        <f>SUMIF('Team Points Summary'!H:H,'Point Totals by Grade-Gender'!A386,'Team Points Summary'!C:C)</f>
        <v>806</v>
      </c>
      <c r="C386">
        <f>IF(E$2=D386,RANK(B386,B$346:B$396,1),"")</f>
      </c>
      <c r="D386">
        <f>COUNTIF('Team Points Summary'!H:H,'Point Totals by Grade-Gender'!A386)</f>
        <v>2</v>
      </c>
    </row>
    <row r="387" spans="1:4" ht="15" hidden="1">
      <c r="A387" s="25" t="s">
        <v>520</v>
      </c>
      <c r="B387">
        <f>SUMIF('Team Points Summary'!H:H,'Point Totals by Grade-Gender'!A387,'Team Points Summary'!C:C)</f>
        <v>844</v>
      </c>
      <c r="C387">
        <f>IF(E$2=D387,RANK(B387,B$346:B$396,1),"")</f>
      </c>
      <c r="D387">
        <f>COUNTIF('Team Points Summary'!H:H,'Point Totals by Grade-Gender'!A387)</f>
        <v>2</v>
      </c>
    </row>
    <row r="388" spans="1:4" ht="15" hidden="1">
      <c r="A388" s="24" t="s">
        <v>186</v>
      </c>
      <c r="B388">
        <f>SUMIF('Team Points Summary'!H:H,'Point Totals by Grade-Gender'!A388,'Team Points Summary'!C:C)</f>
        <v>854</v>
      </c>
      <c r="C388">
        <f>IF(E$2=D388,RANK(B388,B$346:B$396,1),"")</f>
      </c>
      <c r="D388">
        <f>COUNTIF('Team Points Summary'!H:H,'Point Totals by Grade-Gender'!A388)</f>
        <v>2</v>
      </c>
    </row>
    <row r="389" spans="1:4" ht="15" hidden="1">
      <c r="A389" s="25" t="s">
        <v>84</v>
      </c>
      <c r="B389">
        <f>SUMIF('Team Points Summary'!H:H,'Point Totals by Grade-Gender'!A389,'Team Points Summary'!C:C)</f>
        <v>929</v>
      </c>
      <c r="C389">
        <f>IF(E$2=D389,RANK(B389,B$346:B$396,1),"")</f>
      </c>
      <c r="D389">
        <f>COUNTIF('Team Points Summary'!H:H,'Point Totals by Grade-Gender'!A389)</f>
        <v>2</v>
      </c>
    </row>
    <row r="390" spans="1:4" ht="15" hidden="1">
      <c r="A390" s="25" t="s">
        <v>526</v>
      </c>
      <c r="B390">
        <f>SUMIF('Team Points Summary'!H:H,'Point Totals by Grade-Gender'!A390,'Team Points Summary'!C:C)</f>
        <v>1104</v>
      </c>
      <c r="C390">
        <f>IF(E$2=D390,RANK(B390,B$346:B$396,1),"")</f>
      </c>
      <c r="D390">
        <f>COUNTIF('Team Points Summary'!H:H,'Point Totals by Grade-Gender'!A390)</f>
        <v>2</v>
      </c>
    </row>
    <row r="391" spans="1:4" ht="15" hidden="1">
      <c r="A391" s="25" t="s">
        <v>243</v>
      </c>
      <c r="B391">
        <f>SUMIF('Team Points Summary'!H:H,'Point Totals by Grade-Gender'!A391,'Team Points Summary'!C:C)</f>
        <v>1130</v>
      </c>
      <c r="C391">
        <f>IF(E$2=D391,RANK(B391,B$346:B$396,1),"")</f>
      </c>
      <c r="D391">
        <f>COUNTIF('Team Points Summary'!H:H,'Point Totals by Grade-Gender'!A391)</f>
        <v>2</v>
      </c>
    </row>
    <row r="392" spans="1:4" ht="15" hidden="1">
      <c r="A392" s="25" t="s">
        <v>514</v>
      </c>
      <c r="B392">
        <f>SUMIF('Team Points Summary'!H:H,'Point Totals by Grade-Gender'!A392,'Team Points Summary'!C:C)</f>
        <v>29</v>
      </c>
      <c r="C392">
        <f>IF(E$2=D392,RANK(B392,B$346:B$396,1),"")</f>
      </c>
      <c r="D392">
        <f>COUNTIF('Team Points Summary'!H:H,'Point Totals by Grade-Gender'!A392)</f>
        <v>1</v>
      </c>
    </row>
    <row r="393" spans="1:4" ht="15" hidden="1">
      <c r="A393" s="25" t="s">
        <v>80</v>
      </c>
      <c r="B393">
        <f>SUMIF('Team Points Summary'!H:H,'Point Totals by Grade-Gender'!A393,'Team Points Summary'!C:C)</f>
        <v>116</v>
      </c>
      <c r="C393">
        <f>IF(E$2=D393,RANK(B393,B$346:B$396,1),"")</f>
      </c>
      <c r="D393">
        <f>COUNTIF('Team Points Summary'!H:H,'Point Totals by Grade-Gender'!A393)</f>
        <v>1</v>
      </c>
    </row>
    <row r="394" spans="1:4" ht="15" hidden="1">
      <c r="A394" s="25" t="s">
        <v>523</v>
      </c>
      <c r="B394">
        <f>SUMIF('Team Points Summary'!H:H,'Point Totals by Grade-Gender'!A394,'Team Points Summary'!C:C)</f>
        <v>137</v>
      </c>
      <c r="C394">
        <f>IF(E$2=D394,RANK(B394,B$346:B$396,1),"")</f>
      </c>
      <c r="D394">
        <f>COUNTIF('Team Points Summary'!H:H,'Point Totals by Grade-Gender'!A394)</f>
        <v>1</v>
      </c>
    </row>
    <row r="395" spans="1:4" ht="15" hidden="1">
      <c r="A395" s="25" t="s">
        <v>657</v>
      </c>
      <c r="B395">
        <f>SUMIF('Team Points Summary'!H:H,'Point Totals by Grade-Gender'!A395,'Team Points Summary'!C:C)</f>
        <v>230</v>
      </c>
      <c r="C395">
        <f>IF(E$2=D395,RANK(B395,B$346:B$396,1),"")</f>
      </c>
      <c r="D395">
        <f>COUNTIF('Team Points Summary'!H:H,'Point Totals by Grade-Gender'!A395)</f>
        <v>1</v>
      </c>
    </row>
    <row r="396" spans="1:4" ht="15" hidden="1">
      <c r="A396" s="25" t="s">
        <v>656</v>
      </c>
      <c r="B396">
        <f>SUMIF('Team Points Summary'!H:H,'Point Totals by Grade-Gender'!A396,'Team Points Summary'!C:C)</f>
        <v>269</v>
      </c>
      <c r="C396">
        <f>IF(E$2=D396,RANK(B396,B$346:B$396,1),"")</f>
      </c>
      <c r="D396">
        <f>COUNTIF('Team Points Summary'!H:H,'Point Totals by Grade-Gender'!A396)</f>
        <v>1</v>
      </c>
    </row>
    <row r="397" spans="1:4" ht="15" hidden="1">
      <c r="A397" s="25" t="s">
        <v>655</v>
      </c>
      <c r="B397">
        <f>SUMIF('Team Points Summary'!H:H,'Point Totals by Grade-Gender'!A397,'Team Points Summary'!C:C)</f>
        <v>279</v>
      </c>
      <c r="C397">
        <f>IF(E$2=D397,RANK(B397,B$346:B$396,1),"")</f>
      </c>
      <c r="D397">
        <f>COUNTIF('Team Points Summary'!H:H,'Point Totals by Grade-Gender'!A397)</f>
        <v>1</v>
      </c>
    </row>
    <row r="398" spans="1:4" ht="15" hidden="1">
      <c r="A398" s="25" t="s">
        <v>517</v>
      </c>
      <c r="B398">
        <f>SUMIF('Team Points Summary'!H:H,'Point Totals by Grade-Gender'!A398,'Team Points Summary'!C:C)</f>
        <v>282</v>
      </c>
      <c r="C398">
        <f>IF(E$2=D398,RANK(B398,B$346:B$396,1),"")</f>
      </c>
      <c r="D398">
        <f>COUNTIF('Team Points Summary'!H:H,'Point Totals by Grade-Gender'!A398)</f>
        <v>1</v>
      </c>
    </row>
    <row r="399" spans="1:4" ht="15" hidden="1">
      <c r="A399" s="24" t="s">
        <v>528</v>
      </c>
      <c r="B399">
        <f>SUMIF('Team Points Summary'!H:H,'Point Totals by Grade-Gender'!A399,'Team Points Summary'!C:C)</f>
        <v>325</v>
      </c>
      <c r="C399">
        <f>IF(E$2=D399,RANK(B399,B$346:B$396,1),"")</f>
      </c>
      <c r="D399">
        <f>COUNTIF('Team Points Summary'!H:H,'Point Totals by Grade-Gender'!A399)</f>
        <v>1</v>
      </c>
    </row>
    <row r="400" spans="1:4" ht="15" hidden="1">
      <c r="A400" s="25" t="s">
        <v>240</v>
      </c>
      <c r="B400">
        <f>SUMIF('Team Points Summary'!H:H,'Point Totals by Grade-Gender'!A400,'Team Points Summary'!C:C)</f>
        <v>352</v>
      </c>
      <c r="C400">
        <f>IF(E$2=D400,RANK(B400,B$346:B$396,1),"")</f>
      </c>
      <c r="D400">
        <f>COUNTIF('Team Points Summary'!H:H,'Point Totals by Grade-Gender'!A400)</f>
        <v>1</v>
      </c>
    </row>
    <row r="401" spans="1:4" ht="15" hidden="1">
      <c r="A401" s="25" t="s">
        <v>511</v>
      </c>
      <c r="B401">
        <f>SUMIF('Team Points Summary'!H:H,'Point Totals by Grade-Gender'!A401,'Team Points Summary'!C:C)</f>
        <v>357</v>
      </c>
      <c r="C401">
        <f>IF(E$2=D401,RANK(B401,B$346:B$396,1),"")</f>
      </c>
      <c r="D401">
        <f>COUNTIF('Team Points Summary'!H:H,'Point Totals by Grade-Gender'!A401)</f>
        <v>1</v>
      </c>
    </row>
    <row r="402" spans="1:4" ht="15" hidden="1">
      <c r="A402" s="25" t="s">
        <v>524</v>
      </c>
      <c r="B402">
        <f>SUMIF('Team Points Summary'!H:H,'Point Totals by Grade-Gender'!A402,'Team Points Summary'!C:C)</f>
        <v>361</v>
      </c>
      <c r="C402">
        <f>IF(E$2=D402,RANK(B402,B$346:B$416,1),"")</f>
      </c>
      <c r="D402">
        <f>COUNTIF('Team Points Summary'!H:H,'Point Totals by Grade-Gender'!A402)</f>
        <v>1</v>
      </c>
    </row>
    <row r="403" spans="1:4" ht="15" hidden="1">
      <c r="A403" s="25" t="s">
        <v>503</v>
      </c>
      <c r="B403">
        <f>SUMIF('Team Points Summary'!H:H,'Point Totals by Grade-Gender'!A403,'Team Points Summary'!C:C)</f>
        <v>363</v>
      </c>
      <c r="C403">
        <f>IF(E$2=D403,RANK(B403,B$346:B$416,1),"")</f>
      </c>
      <c r="D403">
        <f>COUNTIF('Team Points Summary'!H:H,'Point Totals by Grade-Gender'!A403)</f>
        <v>1</v>
      </c>
    </row>
    <row r="404" spans="1:4" ht="15" hidden="1">
      <c r="A404" s="25" t="s">
        <v>661</v>
      </c>
      <c r="B404">
        <f>SUMIF('Team Points Summary'!H:H,'Point Totals by Grade-Gender'!A404,'Team Points Summary'!C:C)</f>
        <v>368</v>
      </c>
      <c r="C404">
        <f>IF(E$2=D404,RANK(B404,B$346:B$416,1),"")</f>
      </c>
      <c r="D404">
        <f>COUNTIF('Team Points Summary'!H:H,'Point Totals by Grade-Gender'!A404)</f>
        <v>1</v>
      </c>
    </row>
    <row r="405" spans="1:4" ht="15" hidden="1">
      <c r="A405" s="25" t="s">
        <v>659</v>
      </c>
      <c r="B405">
        <f>SUMIF('Team Points Summary'!H:H,'Point Totals by Grade-Gender'!A405,'Team Points Summary'!C:C)</f>
        <v>369</v>
      </c>
      <c r="C405">
        <f>IF(E$2=D405,RANK(B405,B$346:B$416,1),"")</f>
      </c>
      <c r="D405">
        <f>COUNTIF('Team Points Summary'!H:H,'Point Totals by Grade-Gender'!A405)</f>
        <v>1</v>
      </c>
    </row>
    <row r="406" spans="1:4" ht="15" hidden="1">
      <c r="A406" s="25" t="s">
        <v>516</v>
      </c>
      <c r="B406">
        <f>SUMIF('Team Points Summary'!H:H,'Point Totals by Grade-Gender'!A406,'Team Points Summary'!C:C)</f>
        <v>387</v>
      </c>
      <c r="C406">
        <f>IF(E$2=D406,RANK(B406,B$346:B$416,1),"")</f>
      </c>
      <c r="D406">
        <f>COUNTIF('Team Points Summary'!H:H,'Point Totals by Grade-Gender'!A406)</f>
        <v>1</v>
      </c>
    </row>
    <row r="407" spans="1:4" ht="15" hidden="1">
      <c r="A407" s="25" t="s">
        <v>660</v>
      </c>
      <c r="B407">
        <f>SUMIF('Team Points Summary'!H:H,'Point Totals by Grade-Gender'!A407,'Team Points Summary'!C:C)</f>
        <v>404</v>
      </c>
      <c r="C407">
        <f>IF(E$2=D407,RANK(B407,B$346:B$416,1),"")</f>
      </c>
      <c r="D407">
        <f>COUNTIF('Team Points Summary'!H:H,'Point Totals by Grade-Gender'!A407)</f>
        <v>1</v>
      </c>
    </row>
    <row r="408" spans="1:4" ht="15" hidden="1">
      <c r="A408" s="25" t="s">
        <v>653</v>
      </c>
      <c r="B408">
        <f>SUMIF('Team Points Summary'!H:H,'Point Totals by Grade-Gender'!A408,'Team Points Summary'!C:C)</f>
        <v>423</v>
      </c>
      <c r="C408">
        <f>IF(E$2=D408,RANK(B408,B$346:B$416,1),"")</f>
      </c>
      <c r="D408">
        <f>COUNTIF('Team Points Summary'!H:H,'Point Totals by Grade-Gender'!A408)</f>
        <v>1</v>
      </c>
    </row>
    <row r="409" spans="1:4" ht="15" hidden="1">
      <c r="A409" s="25" t="s">
        <v>512</v>
      </c>
      <c r="B409">
        <f>SUMIF('Team Points Summary'!H:H,'Point Totals by Grade-Gender'!A409,'Team Points Summary'!C:C)</f>
        <v>443</v>
      </c>
      <c r="C409">
        <f>IF(E$2=D409,RANK(B409,B$346:B$416,1),"")</f>
      </c>
      <c r="D409">
        <f>COUNTIF('Team Points Summary'!H:H,'Point Totals by Grade-Gender'!A409)</f>
        <v>1</v>
      </c>
    </row>
    <row r="410" spans="1:4" ht="15" hidden="1">
      <c r="A410" s="25" t="s">
        <v>513</v>
      </c>
      <c r="B410">
        <f>SUMIF('Team Points Summary'!H:H,'Point Totals by Grade-Gender'!A410,'Team Points Summary'!C:C)</f>
        <v>473</v>
      </c>
      <c r="C410">
        <f>IF(E$2=D410,RANK(B410,B$346:B$416,1),"")</f>
      </c>
      <c r="D410">
        <f>COUNTIF('Team Points Summary'!H:H,'Point Totals by Grade-Gender'!A410)</f>
        <v>1</v>
      </c>
    </row>
    <row r="411" spans="1:4" ht="15" hidden="1">
      <c r="A411" s="25" t="s">
        <v>658</v>
      </c>
      <c r="B411">
        <f>SUMIF('Team Points Summary'!H:H,'Point Totals by Grade-Gender'!A411,'Team Points Summary'!C:C)</f>
        <v>477</v>
      </c>
      <c r="C411">
        <f>IF(E$2=D411,RANK(B411,B$346:B$416,1),"")</f>
      </c>
      <c r="D411">
        <f>COUNTIF('Team Points Summary'!H:H,'Point Totals by Grade-Gender'!A411)</f>
        <v>1</v>
      </c>
    </row>
    <row r="412" spans="1:4" ht="15" hidden="1">
      <c r="A412" s="24" t="s">
        <v>241</v>
      </c>
      <c r="B412">
        <f>SUMIF('Team Points Summary'!H:H,'Point Totals by Grade-Gender'!A412,'Team Points Summary'!C:C)</f>
        <v>480</v>
      </c>
      <c r="C412">
        <f>IF(E$2=D412,RANK(B412,B$346:B$416,1),"")</f>
      </c>
      <c r="D412">
        <f>COUNTIF('Team Points Summary'!H:H,'Point Totals by Grade-Gender'!A412)</f>
        <v>1</v>
      </c>
    </row>
    <row r="413" spans="1:4" ht="15" hidden="1">
      <c r="A413" s="25" t="s">
        <v>662</v>
      </c>
      <c r="B413">
        <f>SUMIF('Team Points Summary'!H:H,'Point Totals by Grade-Gender'!A413,'Team Points Summary'!C:C)</f>
        <v>492</v>
      </c>
      <c r="C413">
        <f>IF(E$2=D413,RANK(B413,B$346:B$416,1),"")</f>
      </c>
      <c r="D413">
        <f>COUNTIF('Team Points Summary'!H:H,'Point Totals by Grade-Gender'!A413)</f>
        <v>1</v>
      </c>
    </row>
    <row r="414" spans="1:4" ht="15" hidden="1">
      <c r="A414" s="25" t="s">
        <v>530</v>
      </c>
      <c r="B414">
        <f>SUMIF('Team Points Summary'!H:H,'Point Totals by Grade-Gender'!A414,'Team Points Summary'!C:C)</f>
        <v>495</v>
      </c>
      <c r="C414">
        <f>IF(E$2=D414,RANK(B414,B$346:B$416,1),"")</f>
      </c>
      <c r="D414">
        <f>COUNTIF('Team Points Summary'!H:H,'Point Totals by Grade-Gender'!A414)</f>
        <v>1</v>
      </c>
    </row>
    <row r="415" spans="1:4" ht="15" hidden="1">
      <c r="A415" s="25" t="s">
        <v>654</v>
      </c>
      <c r="B415">
        <f>SUMIF('Team Points Summary'!H:H,'Point Totals by Grade-Gender'!A415,'Team Points Summary'!C:C)</f>
        <v>539</v>
      </c>
      <c r="C415">
        <f>IF(E$2=D415,RANK(B415,B$346:B$416,1),"")</f>
      </c>
      <c r="D415">
        <f>COUNTIF('Team Points Summary'!H:H,'Point Totals by Grade-Gender'!A415)</f>
        <v>1</v>
      </c>
    </row>
    <row r="416" spans="1:4" ht="15" hidden="1">
      <c r="A416" s="25" t="s">
        <v>527</v>
      </c>
      <c r="B416">
        <f>SUMIF('Team Points Summary'!H:H,'Point Totals by Grade-Gender'!A416,'Team Points Summary'!C:C)</f>
        <v>539</v>
      </c>
      <c r="C416">
        <f>IF(E$2=D416,RANK(B416,B$346:B$416,1),"")</f>
      </c>
      <c r="D416">
        <f>COUNTIF('Team Points Summary'!H:H,'Point Totals by Grade-Gender'!A416)</f>
        <v>1</v>
      </c>
    </row>
    <row r="417" ht="12.75">
      <c r="A417" s="13" t="s">
        <v>195</v>
      </c>
    </row>
    <row r="418" spans="1:5" ht="12.75">
      <c r="A418" s="11" t="s">
        <v>125</v>
      </c>
      <c r="B418">
        <f>SUM(B346:B416)</f>
        <v>38899</v>
      </c>
      <c r="E418">
        <f>SUMIF('Team Points Summary'!H:H,'Point Totals by Grade-Gender'!A418,'Team Points Summary'!C:C)</f>
        <v>38899</v>
      </c>
    </row>
    <row r="420" spans="1:4" ht="15">
      <c r="A420" s="27" t="s">
        <v>191</v>
      </c>
      <c r="B420">
        <f>SUMIF('Team Points Summary'!H:H,'Point Totals by Grade-Gender'!A420,'Team Points Summary'!C:C)</f>
        <v>150</v>
      </c>
      <c r="C420">
        <f>IF(E$2=D420,RANK(B420,B$420:B$433,1),"")</f>
        <v>1</v>
      </c>
      <c r="D420">
        <f>COUNTIF('Team Points Summary'!H:H,'Point Totals by Grade-Gender'!A420)</f>
        <v>3</v>
      </c>
    </row>
    <row r="421" spans="1:4" ht="15">
      <c r="A421" s="26" t="s">
        <v>111</v>
      </c>
      <c r="B421">
        <f>SUMIF('Team Points Summary'!H:H,'Point Totals by Grade-Gender'!A421,'Team Points Summary'!C:C)</f>
        <v>153</v>
      </c>
      <c r="C421">
        <f aca="true" t="shared" si="6" ref="C421:C433">IF(E$2=D421,RANK(B421,B$420:B$433,1),"")</f>
        <v>2</v>
      </c>
      <c r="D421">
        <f>COUNTIF('Team Points Summary'!H:H,'Point Totals by Grade-Gender'!A421)</f>
        <v>3</v>
      </c>
    </row>
    <row r="422" spans="1:4" ht="15">
      <c r="A422" s="27" t="s">
        <v>116</v>
      </c>
      <c r="B422">
        <f>SUMIF('Team Points Summary'!H:H,'Point Totals by Grade-Gender'!A422,'Team Points Summary'!C:C)</f>
        <v>212</v>
      </c>
      <c r="C422">
        <f t="shared" si="6"/>
        <v>3</v>
      </c>
      <c r="D422">
        <f>COUNTIF('Team Points Summary'!H:H,'Point Totals by Grade-Gender'!A422)</f>
        <v>3</v>
      </c>
    </row>
    <row r="423" spans="1:4" ht="15">
      <c r="A423" s="27" t="s">
        <v>577</v>
      </c>
      <c r="B423">
        <f>SUMIF('Team Points Summary'!H:H,'Point Totals by Grade-Gender'!A423,'Team Points Summary'!C:C)</f>
        <v>240</v>
      </c>
      <c r="C423">
        <f t="shared" si="6"/>
        <v>4</v>
      </c>
      <c r="D423">
        <f>COUNTIF('Team Points Summary'!H:H,'Point Totals by Grade-Gender'!A423)</f>
        <v>3</v>
      </c>
    </row>
    <row r="424" spans="1:4" ht="15">
      <c r="A424" s="27" t="s">
        <v>142</v>
      </c>
      <c r="B424">
        <f>SUMIF('Team Points Summary'!H:H,'Point Totals by Grade-Gender'!A424,'Team Points Summary'!C:C)</f>
        <v>365</v>
      </c>
      <c r="C424">
        <f t="shared" si="6"/>
        <v>5</v>
      </c>
      <c r="D424">
        <f>COUNTIF('Team Points Summary'!H:H,'Point Totals by Grade-Gender'!A424)</f>
        <v>3</v>
      </c>
    </row>
    <row r="425" spans="1:4" ht="15">
      <c r="A425" s="27" t="s">
        <v>571</v>
      </c>
      <c r="B425">
        <f>SUMIF('Team Points Summary'!H:H,'Point Totals by Grade-Gender'!A425,'Team Points Summary'!C:C)</f>
        <v>377</v>
      </c>
      <c r="C425">
        <f t="shared" si="6"/>
        <v>6</v>
      </c>
      <c r="D425">
        <f>COUNTIF('Team Points Summary'!H:H,'Point Totals by Grade-Gender'!A425)</f>
        <v>3</v>
      </c>
    </row>
    <row r="426" spans="1:4" ht="15">
      <c r="A426" s="27" t="s">
        <v>112</v>
      </c>
      <c r="B426">
        <f>SUMIF('Team Points Summary'!H:H,'Point Totals by Grade-Gender'!A426,'Team Points Summary'!C:C)</f>
        <v>404</v>
      </c>
      <c r="C426">
        <f t="shared" si="6"/>
        <v>7</v>
      </c>
      <c r="D426">
        <f>COUNTIF('Team Points Summary'!H:H,'Point Totals by Grade-Gender'!A426)</f>
        <v>3</v>
      </c>
    </row>
    <row r="427" spans="1:4" ht="15">
      <c r="A427" s="26" t="s">
        <v>255</v>
      </c>
      <c r="B427">
        <f>SUMIF('Team Points Summary'!H:H,'Point Totals by Grade-Gender'!A427,'Team Points Summary'!C:C)</f>
        <v>413</v>
      </c>
      <c r="C427">
        <f t="shared" si="6"/>
        <v>8</v>
      </c>
      <c r="D427">
        <f>COUNTIF('Team Points Summary'!H:H,'Point Totals by Grade-Gender'!A427)</f>
        <v>3</v>
      </c>
    </row>
    <row r="428" spans="1:4" ht="15">
      <c r="A428" s="27" t="s">
        <v>113</v>
      </c>
      <c r="B428">
        <f>SUMIF('Team Points Summary'!H:H,'Point Totals by Grade-Gender'!A428,'Team Points Summary'!C:C)</f>
        <v>421</v>
      </c>
      <c r="C428">
        <f t="shared" si="6"/>
        <v>9</v>
      </c>
      <c r="D428">
        <f>COUNTIF('Team Points Summary'!H:H,'Point Totals by Grade-Gender'!A428)</f>
        <v>3</v>
      </c>
    </row>
    <row r="429" spans="1:4" ht="15">
      <c r="A429" s="27" t="s">
        <v>244</v>
      </c>
      <c r="B429">
        <f>SUMIF('Team Points Summary'!H:H,'Point Totals by Grade-Gender'!A429,'Team Points Summary'!C:C)</f>
        <v>503</v>
      </c>
      <c r="C429">
        <f t="shared" si="6"/>
        <v>10</v>
      </c>
      <c r="D429">
        <f>COUNTIF('Team Points Summary'!H:H,'Point Totals by Grade-Gender'!A429)</f>
        <v>3</v>
      </c>
    </row>
    <row r="430" spans="1:4" ht="15" hidden="1">
      <c r="A430" s="26" t="s">
        <v>573</v>
      </c>
      <c r="B430">
        <f>SUMIF('Team Points Summary'!H:H,'Point Totals by Grade-Gender'!A430,'Team Points Summary'!C:C)</f>
        <v>545</v>
      </c>
      <c r="C430">
        <f t="shared" si="6"/>
        <v>11</v>
      </c>
      <c r="D430">
        <f>COUNTIF('Team Points Summary'!H:H,'Point Totals by Grade-Gender'!A430)</f>
        <v>3</v>
      </c>
    </row>
    <row r="431" spans="1:4" ht="15" hidden="1">
      <c r="A431" s="27" t="s">
        <v>256</v>
      </c>
      <c r="B431">
        <f>SUMIF('Team Points Summary'!H:H,'Point Totals by Grade-Gender'!A431,'Team Points Summary'!C:C)</f>
        <v>701</v>
      </c>
      <c r="C431">
        <f t="shared" si="6"/>
        <v>12</v>
      </c>
      <c r="D431">
        <f>COUNTIF('Team Points Summary'!H:H,'Point Totals by Grade-Gender'!A431)</f>
        <v>3</v>
      </c>
    </row>
    <row r="432" spans="1:4" ht="15" hidden="1">
      <c r="A432" s="26" t="s">
        <v>115</v>
      </c>
      <c r="B432">
        <f>SUMIF('Team Points Summary'!H:H,'Point Totals by Grade-Gender'!A432,'Team Points Summary'!C:C)</f>
        <v>714</v>
      </c>
      <c r="C432">
        <f t="shared" si="6"/>
        <v>13</v>
      </c>
      <c r="D432">
        <f>COUNTIF('Team Points Summary'!H:H,'Point Totals by Grade-Gender'!A432)</f>
        <v>3</v>
      </c>
    </row>
    <row r="433" spans="1:4" ht="15" hidden="1">
      <c r="A433" s="27" t="s">
        <v>257</v>
      </c>
      <c r="B433">
        <f>SUMIF('Team Points Summary'!H:H,'Point Totals by Grade-Gender'!A433,'Team Points Summary'!C:C)</f>
        <v>975</v>
      </c>
      <c r="C433">
        <f t="shared" si="6"/>
        <v>14</v>
      </c>
      <c r="D433">
        <f>COUNTIF('Team Points Summary'!H:H,'Point Totals by Grade-Gender'!A433)</f>
        <v>3</v>
      </c>
    </row>
    <row r="434" spans="1:4" ht="15" hidden="1">
      <c r="A434" s="27" t="s">
        <v>117</v>
      </c>
      <c r="B434">
        <f>SUMIF('Team Points Summary'!H:H,'Point Totals by Grade-Gender'!A434,'Team Points Summary'!C:C)</f>
        <v>241</v>
      </c>
      <c r="C434">
        <f>IF(E$2=D434,RANK(B434,B$420:B$449,1),"")</f>
      </c>
      <c r="D434">
        <f>COUNTIF('Team Points Summary'!H:H,'Point Totals by Grade-Gender'!A434)</f>
        <v>2</v>
      </c>
    </row>
    <row r="435" spans="1:4" ht="15" hidden="1">
      <c r="A435" s="27" t="s">
        <v>213</v>
      </c>
      <c r="B435">
        <f>SUMIF('Team Points Summary'!H:H,'Point Totals by Grade-Gender'!A435,'Team Points Summary'!C:C)</f>
        <v>348</v>
      </c>
      <c r="C435">
        <f>IF(E$2=D435,RANK(B435,B$420:B$449,1),"")</f>
      </c>
      <c r="D435">
        <f>COUNTIF('Team Points Summary'!H:H,'Point Totals by Grade-Gender'!A435)</f>
        <v>2</v>
      </c>
    </row>
    <row r="436" spans="1:4" ht="15" hidden="1">
      <c r="A436" s="27" t="s">
        <v>580</v>
      </c>
      <c r="B436">
        <f>SUMIF('Team Points Summary'!H:H,'Point Totals by Grade-Gender'!A436,'Team Points Summary'!C:C)</f>
        <v>357</v>
      </c>
      <c r="C436">
        <f>IF(E$2=D436,RANK(B436,B$420:B$449,1),"")</f>
      </c>
      <c r="D436">
        <f>COUNTIF('Team Points Summary'!H:H,'Point Totals by Grade-Gender'!A436)</f>
        <v>2</v>
      </c>
    </row>
    <row r="437" spans="1:4" ht="15" hidden="1">
      <c r="A437" s="27" t="s">
        <v>190</v>
      </c>
      <c r="B437">
        <f>SUMIF('Team Points Summary'!H:H,'Point Totals by Grade-Gender'!A437,'Team Points Summary'!C:C)</f>
        <v>359</v>
      </c>
      <c r="C437">
        <f>IF(E$2=D437,RANK(B437,B$420:B$449,1),"")</f>
      </c>
      <c r="D437">
        <f>COUNTIF('Team Points Summary'!H:H,'Point Totals by Grade-Gender'!A437)</f>
        <v>2</v>
      </c>
    </row>
    <row r="438" spans="1:4" ht="15" hidden="1">
      <c r="A438" s="27" t="s">
        <v>567</v>
      </c>
      <c r="B438">
        <f>SUMIF('Team Points Summary'!H:H,'Point Totals by Grade-Gender'!A438,'Team Points Summary'!C:C)</f>
        <v>387</v>
      </c>
      <c r="C438">
        <f>IF(E$2=D438,RANK(B438,B$420:B$449,1),"")</f>
      </c>
      <c r="D438">
        <f>COUNTIF('Team Points Summary'!H:H,'Point Totals by Grade-Gender'!A438)</f>
        <v>2</v>
      </c>
    </row>
    <row r="439" spans="1:4" ht="15" hidden="1">
      <c r="A439" s="27" t="s">
        <v>114</v>
      </c>
      <c r="B439">
        <f>SUMIF('Team Points Summary'!H:H,'Point Totals by Grade-Gender'!A439,'Team Points Summary'!C:C)</f>
        <v>438</v>
      </c>
      <c r="C439">
        <f>IF(E$2=D439,RANK(B439,B$420:B$449,1),"")</f>
      </c>
      <c r="D439">
        <f>COUNTIF('Team Points Summary'!H:H,'Point Totals by Grade-Gender'!A439)</f>
        <v>2</v>
      </c>
    </row>
    <row r="440" spans="1:4" ht="15" hidden="1">
      <c r="A440" s="27" t="s">
        <v>570</v>
      </c>
      <c r="B440">
        <f>SUMIF('Team Points Summary'!H:H,'Point Totals by Grade-Gender'!A440,'Team Points Summary'!C:C)</f>
        <v>482</v>
      </c>
      <c r="C440">
        <f>IF(E$2=D440,RANK(B440,B$420:B$449,1),"")</f>
      </c>
      <c r="D440">
        <f>COUNTIF('Team Points Summary'!H:H,'Point Totals by Grade-Gender'!A440)</f>
        <v>2</v>
      </c>
    </row>
    <row r="441" spans="1:4" ht="15" hidden="1">
      <c r="A441" s="27" t="s">
        <v>572</v>
      </c>
      <c r="B441">
        <f>SUMIF('Team Points Summary'!H:H,'Point Totals by Grade-Gender'!A441,'Team Points Summary'!C:C)</f>
        <v>504</v>
      </c>
      <c r="C441">
        <f>IF(E$2=D441,RANK(B441,B$420:B$449,1),"")</f>
      </c>
      <c r="D441">
        <f>COUNTIF('Team Points Summary'!H:H,'Point Totals by Grade-Gender'!A441)</f>
        <v>2</v>
      </c>
    </row>
    <row r="442" spans="1:4" ht="15" hidden="1">
      <c r="A442" s="27" t="s">
        <v>245</v>
      </c>
      <c r="B442">
        <f>SUMIF('Team Points Summary'!H:H,'Point Totals by Grade-Gender'!A442,'Team Points Summary'!C:C)</f>
        <v>664</v>
      </c>
      <c r="C442">
        <f>IF(E$2=D442,RANK(B442,B$420:B$449,1),"")</f>
      </c>
      <c r="D442">
        <f>COUNTIF('Team Points Summary'!H:H,'Point Totals by Grade-Gender'!A442)</f>
        <v>2</v>
      </c>
    </row>
    <row r="443" spans="1:4" ht="15" hidden="1">
      <c r="A443" s="27" t="s">
        <v>246</v>
      </c>
      <c r="B443">
        <f>SUMIF('Team Points Summary'!H:H,'Point Totals by Grade-Gender'!A443,'Team Points Summary'!C:C)</f>
        <v>717</v>
      </c>
      <c r="C443">
        <f>IF(E$2=D443,RANK(B443,B$420:B$449,1),"")</f>
      </c>
      <c r="D443">
        <f>COUNTIF('Team Points Summary'!H:H,'Point Totals by Grade-Gender'!A443)</f>
        <v>2</v>
      </c>
    </row>
    <row r="444" spans="1:4" ht="15" hidden="1">
      <c r="A444" s="27" t="s">
        <v>676</v>
      </c>
      <c r="B444">
        <f>SUMIF('Team Points Summary'!H:H,'Point Totals by Grade-Gender'!A444,'Team Points Summary'!C:C)</f>
        <v>75</v>
      </c>
      <c r="C444">
        <f>IF(E$2=D444,RANK(B444,B$420:B$449,1),"")</f>
      </c>
      <c r="D444">
        <f>COUNTIF('Team Points Summary'!H:H,'Point Totals by Grade-Gender'!A444)</f>
        <v>1</v>
      </c>
    </row>
    <row r="445" spans="1:4" ht="15" hidden="1">
      <c r="A445" s="27" t="s">
        <v>674</v>
      </c>
      <c r="B445">
        <f>SUMIF('Team Points Summary'!H:H,'Point Totals by Grade-Gender'!A445,'Team Points Summary'!C:C)</f>
        <v>101</v>
      </c>
      <c r="C445">
        <f>IF(E$2=D445,RANK(B445,B$420:B$449,1),"")</f>
      </c>
      <c r="D445">
        <f>COUNTIF('Team Points Summary'!H:H,'Point Totals by Grade-Gender'!A445)</f>
        <v>1</v>
      </c>
    </row>
    <row r="446" spans="1:4" ht="15" hidden="1">
      <c r="A446" s="27" t="s">
        <v>143</v>
      </c>
      <c r="B446">
        <f>SUMIF('Team Points Summary'!H:H,'Point Totals by Grade-Gender'!A446,'Team Points Summary'!C:C)</f>
        <v>101</v>
      </c>
      <c r="C446">
        <f>IF(E$2=D446,RANK(B446,B$420:B$449,1),"")</f>
      </c>
      <c r="D446">
        <f>COUNTIF('Team Points Summary'!H:H,'Point Totals by Grade-Gender'!A446)</f>
        <v>1</v>
      </c>
    </row>
    <row r="447" spans="1:4" ht="15" hidden="1">
      <c r="A447" s="27" t="s">
        <v>581</v>
      </c>
      <c r="B447">
        <f>SUMIF('Team Points Summary'!H:H,'Point Totals by Grade-Gender'!A447,'Team Points Summary'!C:C)</f>
        <v>118</v>
      </c>
      <c r="C447">
        <f>IF(E$2=D447,RANK(B447,B$420:B$449,1),"")</f>
      </c>
      <c r="D447">
        <f>COUNTIF('Team Points Summary'!H:H,'Point Totals by Grade-Gender'!A447)</f>
        <v>1</v>
      </c>
    </row>
    <row r="448" spans="1:4" ht="15" hidden="1">
      <c r="A448" s="27" t="s">
        <v>566</v>
      </c>
      <c r="B448">
        <f>SUMIF('Team Points Summary'!H:H,'Point Totals by Grade-Gender'!A448,'Team Points Summary'!C:C)</f>
        <v>121</v>
      </c>
      <c r="C448">
        <f>IF(E$2=D448,RANK(B448,B$420:B$449,1),"")</f>
      </c>
      <c r="D448">
        <f>COUNTIF('Team Points Summary'!H:H,'Point Totals by Grade-Gender'!A448)</f>
        <v>1</v>
      </c>
    </row>
    <row r="449" spans="1:4" ht="15" hidden="1">
      <c r="A449" s="27" t="s">
        <v>575</v>
      </c>
      <c r="B449">
        <f>SUMIF('Team Points Summary'!H:H,'Point Totals by Grade-Gender'!A449,'Team Points Summary'!C:C)</f>
        <v>144</v>
      </c>
      <c r="C449">
        <f>IF(E$2=D449,RANK(B449,B$420:B$449,1),"")</f>
      </c>
      <c r="D449">
        <f>COUNTIF('Team Points Summary'!H:H,'Point Totals by Grade-Gender'!A449)</f>
        <v>1</v>
      </c>
    </row>
    <row r="450" spans="1:4" ht="15" hidden="1">
      <c r="A450" s="27" t="s">
        <v>578</v>
      </c>
      <c r="B450">
        <f>SUMIF('Team Points Summary'!H:H,'Point Totals by Grade-Gender'!A450,'Team Points Summary'!C:C)</f>
        <v>152</v>
      </c>
      <c r="C450">
        <f>IF(E$2=D450,RANK(B450,B$420:B$458,1),"")</f>
      </c>
      <c r="D450">
        <f>COUNTIF('Team Points Summary'!H:H,'Point Totals by Grade-Gender'!A450)</f>
        <v>1</v>
      </c>
    </row>
    <row r="451" spans="1:4" ht="15" hidden="1">
      <c r="A451" s="26" t="s">
        <v>574</v>
      </c>
      <c r="B451">
        <f>SUMIF('Team Points Summary'!H:H,'Point Totals by Grade-Gender'!A451,'Team Points Summary'!C:C)</f>
        <v>178</v>
      </c>
      <c r="C451">
        <f>IF(E$2=D451,RANK(B451,B$420:B$458,1),"")</f>
      </c>
      <c r="D451">
        <f>COUNTIF('Team Points Summary'!H:H,'Point Totals by Grade-Gender'!A451)</f>
        <v>1</v>
      </c>
    </row>
    <row r="452" spans="1:4" ht="15" hidden="1">
      <c r="A452" s="27" t="s">
        <v>569</v>
      </c>
      <c r="B452">
        <f>SUMIF('Team Points Summary'!H:H,'Point Totals by Grade-Gender'!A452,'Team Points Summary'!C:C)</f>
        <v>205</v>
      </c>
      <c r="C452">
        <f>IF(E$2=D452,RANK(B452,B$420:B$458,1),"")</f>
      </c>
      <c r="D452">
        <f>COUNTIF('Team Points Summary'!H:H,'Point Totals by Grade-Gender'!A452)</f>
        <v>1</v>
      </c>
    </row>
    <row r="453" spans="1:4" ht="15" hidden="1">
      <c r="A453" s="27" t="s">
        <v>214</v>
      </c>
      <c r="B453">
        <f>SUMIF('Team Points Summary'!H:H,'Point Totals by Grade-Gender'!A453,'Team Points Summary'!C:C)</f>
        <v>251</v>
      </c>
      <c r="C453">
        <f>IF(E$2=D453,RANK(B453,B$420:B$458,1),"")</f>
      </c>
      <c r="D453">
        <f>COUNTIF('Team Points Summary'!H:H,'Point Totals by Grade-Gender'!A453)</f>
        <v>1</v>
      </c>
    </row>
    <row r="454" spans="1:4" ht="15" hidden="1">
      <c r="A454" s="27" t="s">
        <v>675</v>
      </c>
      <c r="B454">
        <f>SUMIF('Team Points Summary'!H:H,'Point Totals by Grade-Gender'!A454,'Team Points Summary'!C:C)</f>
        <v>260</v>
      </c>
      <c r="C454">
        <f>IF(E$2=D454,RANK(B454,B$420:B$458,1),"")</f>
      </c>
      <c r="D454">
        <f>COUNTIF('Team Points Summary'!H:H,'Point Totals by Grade-Gender'!A454)</f>
        <v>1</v>
      </c>
    </row>
    <row r="455" spans="1:4" ht="15" hidden="1">
      <c r="A455" s="27" t="s">
        <v>568</v>
      </c>
      <c r="B455">
        <f>SUMIF('Team Points Summary'!H:H,'Point Totals by Grade-Gender'!A455,'Team Points Summary'!C:C)</f>
        <v>272</v>
      </c>
      <c r="C455">
        <f>IF(E$2=D455,RANK(B455,B$420:B$458,1),"")</f>
      </c>
      <c r="D455">
        <f>COUNTIF('Team Points Summary'!H:H,'Point Totals by Grade-Gender'!A455)</f>
        <v>1</v>
      </c>
    </row>
    <row r="456" spans="1:4" ht="15" hidden="1">
      <c r="A456" s="27" t="s">
        <v>576</v>
      </c>
      <c r="B456">
        <f>SUMIF('Team Points Summary'!H:H,'Point Totals by Grade-Gender'!A456,'Team Points Summary'!C:C)</f>
        <v>285</v>
      </c>
      <c r="C456">
        <f>IF(E$2=D456,RANK(B456,B$420:B$458,1),"")</f>
      </c>
      <c r="D456">
        <f>COUNTIF('Team Points Summary'!H:H,'Point Totals by Grade-Gender'!A456)</f>
        <v>1</v>
      </c>
    </row>
    <row r="457" spans="1:4" ht="15" hidden="1">
      <c r="A457" s="27" t="s">
        <v>677</v>
      </c>
      <c r="B457">
        <f>SUMIF('Team Points Summary'!H:H,'Point Totals by Grade-Gender'!A457,'Team Points Summary'!C:C)</f>
        <v>287</v>
      </c>
      <c r="C457">
        <f>IF(E$2=D457,RANK(B457,B$420:B$458,1),"")</f>
      </c>
      <c r="D457">
        <f>COUNTIF('Team Points Summary'!H:H,'Point Totals by Grade-Gender'!A457)</f>
        <v>1</v>
      </c>
    </row>
    <row r="458" spans="1:4" ht="15" hidden="1">
      <c r="A458" s="27" t="s">
        <v>579</v>
      </c>
      <c r="B458">
        <f>SUMIF('Team Points Summary'!H:H,'Point Totals by Grade-Gender'!A458,'Team Points Summary'!C:C)</f>
        <v>291</v>
      </c>
      <c r="C458">
        <f>IF(E$2=D458,RANK(B458,B$420:B$458,1),"")</f>
      </c>
      <c r="D458">
        <f>COUNTIF('Team Points Summary'!H:H,'Point Totals by Grade-Gender'!A458)</f>
        <v>1</v>
      </c>
    </row>
    <row r="459" ht="12.75">
      <c r="A459" s="13" t="s">
        <v>195</v>
      </c>
    </row>
    <row r="460" spans="1:5" ht="12.75">
      <c r="A460" s="11" t="s">
        <v>126</v>
      </c>
      <c r="B460">
        <f>SUM(B420:B458)</f>
        <v>13511</v>
      </c>
      <c r="E460">
        <f>SUMIF('Team Points Summary'!H:H,'Point Totals by Grade-Gender'!A460,'Team Points Summary'!C:C)</f>
        <v>13511</v>
      </c>
    </row>
    <row r="462" spans="1:4" ht="15">
      <c r="A462" s="29" t="s">
        <v>141</v>
      </c>
      <c r="B462">
        <f>SUMIF('Team Points Summary'!H:H,'Point Totals by Grade-Gender'!A462,'Team Points Summary'!C:C)</f>
        <v>63</v>
      </c>
      <c r="C462">
        <f>IF(E$2=D462,RANK(B462,B$462:B$473,1),"")</f>
        <v>1</v>
      </c>
      <c r="D462">
        <f>COUNTIF('Team Points Summary'!H:H,'Point Totals by Grade-Gender'!A462)</f>
        <v>3</v>
      </c>
    </row>
    <row r="463" spans="1:4" ht="15">
      <c r="A463" s="29" t="s">
        <v>565</v>
      </c>
      <c r="B463">
        <f>SUMIF('Team Points Summary'!H:H,'Point Totals by Grade-Gender'!A463,'Team Points Summary'!C:C)</f>
        <v>172</v>
      </c>
      <c r="C463">
        <f>IF(E$2=D463,RANK(B463,B$462:B$473,1),"")</f>
        <v>2</v>
      </c>
      <c r="D463">
        <f>COUNTIF('Team Points Summary'!H:H,'Point Totals by Grade-Gender'!A463)</f>
        <v>3</v>
      </c>
    </row>
    <row r="464" spans="1:4" ht="15">
      <c r="A464" s="28" t="s">
        <v>105</v>
      </c>
      <c r="B464">
        <f>SUMIF('Team Points Summary'!H:H,'Point Totals by Grade-Gender'!A464,'Team Points Summary'!C:C)</f>
        <v>194</v>
      </c>
      <c r="C464">
        <f>IF(E$2=D464,RANK(B464,B$462:B$473,1),"")</f>
        <v>3</v>
      </c>
      <c r="D464">
        <f>COUNTIF('Team Points Summary'!H:H,'Point Totals by Grade-Gender'!A464)</f>
        <v>3</v>
      </c>
    </row>
    <row r="465" spans="1:4" ht="15">
      <c r="A465" s="29" t="s">
        <v>106</v>
      </c>
      <c r="B465">
        <f>SUMIF('Team Points Summary'!H:H,'Point Totals by Grade-Gender'!A465,'Team Points Summary'!C:C)</f>
        <v>220</v>
      </c>
      <c r="C465">
        <f>IF(E$2=D465,RANK(B465,B$462:B$473,1),"")</f>
        <v>4</v>
      </c>
      <c r="D465">
        <f>COUNTIF('Team Points Summary'!H:H,'Point Totals by Grade-Gender'!A465)</f>
        <v>3</v>
      </c>
    </row>
    <row r="466" spans="1:4" ht="15">
      <c r="A466" s="29" t="s">
        <v>107</v>
      </c>
      <c r="B466">
        <f>SUMIF('Team Points Summary'!H:H,'Point Totals by Grade-Gender'!A466,'Team Points Summary'!C:C)</f>
        <v>248</v>
      </c>
      <c r="C466">
        <f>IF(E$2=D466,RANK(B466,B$462:B$473,1),"")</f>
        <v>5</v>
      </c>
      <c r="D466">
        <f>COUNTIF('Team Points Summary'!H:H,'Point Totals by Grade-Gender'!A466)</f>
        <v>3</v>
      </c>
    </row>
    <row r="467" spans="1:4" ht="15">
      <c r="A467" s="29" t="s">
        <v>108</v>
      </c>
      <c r="B467">
        <f>SUMIF('Team Points Summary'!H:H,'Point Totals by Grade-Gender'!A467,'Team Points Summary'!C:C)</f>
        <v>252</v>
      </c>
      <c r="C467">
        <f>IF(E$2=D467,RANK(B467,B$462:B$473,1),"")</f>
        <v>6</v>
      </c>
      <c r="D467">
        <f>COUNTIF('Team Points Summary'!H:H,'Point Totals by Grade-Gender'!A467)</f>
        <v>3</v>
      </c>
    </row>
    <row r="468" spans="1:4" ht="15">
      <c r="A468" s="28" t="s">
        <v>555</v>
      </c>
      <c r="B468">
        <f>SUMIF('Team Points Summary'!H:H,'Point Totals by Grade-Gender'!A468,'Team Points Summary'!C:C)</f>
        <v>342</v>
      </c>
      <c r="C468">
        <f>IF(E$2=D468,RANK(B468,B$462:B$473,1),"")</f>
        <v>7</v>
      </c>
      <c r="D468">
        <f>COUNTIF('Team Points Summary'!H:H,'Point Totals by Grade-Gender'!A468)</f>
        <v>3</v>
      </c>
    </row>
    <row r="469" spans="1:4" ht="15">
      <c r="A469" s="29" t="s">
        <v>192</v>
      </c>
      <c r="B469">
        <f>SUMIF('Team Points Summary'!H:H,'Point Totals by Grade-Gender'!A469,'Team Points Summary'!C:C)</f>
        <v>361</v>
      </c>
      <c r="C469">
        <f>IF(E$2=D469,RANK(B469,B$462:B$473,1),"")</f>
        <v>8</v>
      </c>
      <c r="D469">
        <f>COUNTIF('Team Points Summary'!H:H,'Point Totals by Grade-Gender'!A469)</f>
        <v>3</v>
      </c>
    </row>
    <row r="470" spans="1:4" ht="15">
      <c r="A470" s="29" t="s">
        <v>560</v>
      </c>
      <c r="B470">
        <f>SUMIF('Team Points Summary'!H:H,'Point Totals by Grade-Gender'!A470,'Team Points Summary'!C:C)</f>
        <v>447</v>
      </c>
      <c r="C470">
        <f>IF(E$2=D470,RANK(B470,B$462:B$473,1),"")</f>
        <v>9</v>
      </c>
      <c r="D470">
        <f>COUNTIF('Team Points Summary'!H:H,'Point Totals by Grade-Gender'!A470)</f>
        <v>3</v>
      </c>
    </row>
    <row r="471" spans="1:4" ht="15">
      <c r="A471" s="28" t="s">
        <v>248</v>
      </c>
      <c r="B471">
        <f>SUMIF('Team Points Summary'!H:H,'Point Totals by Grade-Gender'!A471,'Team Points Summary'!C:C)</f>
        <v>453</v>
      </c>
      <c r="C471">
        <f>IF(E$2=D471,RANK(B471,B$462:B$473,1),"")</f>
        <v>10</v>
      </c>
      <c r="D471">
        <f>COUNTIF('Team Points Summary'!H:H,'Point Totals by Grade-Gender'!A471)</f>
        <v>3</v>
      </c>
    </row>
    <row r="472" spans="1:4" ht="15" hidden="1">
      <c r="A472" s="29" t="s">
        <v>556</v>
      </c>
      <c r="B472">
        <f>SUMIF('Team Points Summary'!H:H,'Point Totals by Grade-Gender'!A472,'Team Points Summary'!C:C)</f>
        <v>514</v>
      </c>
      <c r="C472">
        <f>IF(E$2=D472,RANK(B472,B$462:B$473,1),"")</f>
        <v>11</v>
      </c>
      <c r="D472">
        <f>COUNTIF('Team Points Summary'!H:H,'Point Totals by Grade-Gender'!A472)</f>
        <v>3</v>
      </c>
    </row>
    <row r="473" spans="1:4" ht="15" hidden="1">
      <c r="A473" s="29" t="s">
        <v>110</v>
      </c>
      <c r="B473">
        <f>SUMIF('Team Points Summary'!H:H,'Point Totals by Grade-Gender'!A473,'Team Points Summary'!C:C)</f>
        <v>773</v>
      </c>
      <c r="C473">
        <f>IF(E$2=D473,RANK(B473,B$462:B$473,1),"")</f>
        <v>12</v>
      </c>
      <c r="D473">
        <f>COUNTIF('Team Points Summary'!H:H,'Point Totals by Grade-Gender'!A473)</f>
        <v>3</v>
      </c>
    </row>
    <row r="474" spans="1:4" ht="15" hidden="1">
      <c r="A474" s="29" t="s">
        <v>140</v>
      </c>
      <c r="B474">
        <f>SUMIF('Team Points Summary'!H:H,'Point Totals by Grade-Gender'!A474,'Team Points Summary'!C:C)</f>
        <v>209</v>
      </c>
      <c r="C474">
        <f>IF(E$2=D474,RANK(B474,B$462:B$489,1),"")</f>
      </c>
      <c r="D474">
        <f>COUNTIF('Team Points Summary'!H:H,'Point Totals by Grade-Gender'!A474)</f>
        <v>2</v>
      </c>
    </row>
    <row r="475" spans="1:4" ht="15" hidden="1">
      <c r="A475" s="29" t="s">
        <v>258</v>
      </c>
      <c r="B475">
        <f>SUMIF('Team Points Summary'!H:H,'Point Totals by Grade-Gender'!A475,'Team Points Summary'!C:C)</f>
        <v>215</v>
      </c>
      <c r="C475">
        <f>IF(E$2=D475,RANK(B475,B$462:B$489,1),"")</f>
      </c>
      <c r="D475">
        <f>COUNTIF('Team Points Summary'!H:H,'Point Totals by Grade-Gender'!A475)</f>
        <v>2</v>
      </c>
    </row>
    <row r="476" spans="1:4" ht="15" hidden="1">
      <c r="A476" s="29" t="s">
        <v>139</v>
      </c>
      <c r="B476">
        <f>SUMIF('Team Points Summary'!H:H,'Point Totals by Grade-Gender'!A476,'Team Points Summary'!C:C)</f>
        <v>230</v>
      </c>
      <c r="C476">
        <f>IF(E$2=D476,RANK(B476,B$462:B$489,1),"")</f>
      </c>
      <c r="D476">
        <f>COUNTIF('Team Points Summary'!H:H,'Point Totals by Grade-Gender'!A476)</f>
        <v>2</v>
      </c>
    </row>
    <row r="477" spans="1:4" ht="15" hidden="1">
      <c r="A477" s="29" t="s">
        <v>215</v>
      </c>
      <c r="B477">
        <f>SUMIF('Team Points Summary'!H:H,'Point Totals by Grade-Gender'!A477,'Team Points Summary'!C:C)</f>
        <v>275</v>
      </c>
      <c r="C477">
        <f>IF(E$2=D477,RANK(B477,B$462:B$489,1),"")</f>
      </c>
      <c r="D477">
        <f>COUNTIF('Team Points Summary'!H:H,'Point Totals by Grade-Gender'!A477)</f>
        <v>2</v>
      </c>
    </row>
    <row r="478" spans="1:4" ht="15" hidden="1">
      <c r="A478" s="29" t="s">
        <v>109</v>
      </c>
      <c r="B478">
        <f>SUMIF('Team Points Summary'!H:H,'Point Totals by Grade-Gender'!A478,'Team Points Summary'!C:C)</f>
        <v>283</v>
      </c>
      <c r="C478">
        <f>IF(E$2=D478,RANK(B478,B$462:B$489,1),"")</f>
      </c>
      <c r="D478">
        <f>COUNTIF('Team Points Summary'!H:H,'Point Totals by Grade-Gender'!A478)</f>
        <v>2</v>
      </c>
    </row>
    <row r="479" spans="1:4" ht="15" hidden="1">
      <c r="A479" s="29" t="s">
        <v>552</v>
      </c>
      <c r="B479">
        <f>SUMIF('Team Points Summary'!H:H,'Point Totals by Grade-Gender'!A479,'Team Points Summary'!C:C)</f>
        <v>360</v>
      </c>
      <c r="C479">
        <f>IF(E$2=D479,RANK(B479,B$462:B$489,1),"")</f>
      </c>
      <c r="D479">
        <f>COUNTIF('Team Points Summary'!H:H,'Point Totals by Grade-Gender'!A479)</f>
        <v>2</v>
      </c>
    </row>
    <row r="480" spans="1:4" ht="15" hidden="1">
      <c r="A480" s="29" t="s">
        <v>559</v>
      </c>
      <c r="B480">
        <f>SUMIF('Team Points Summary'!H:H,'Point Totals by Grade-Gender'!A480,'Team Points Summary'!C:C)</f>
        <v>389</v>
      </c>
      <c r="C480">
        <f>IF(E$2=D480,RANK(B480,B$462:B$489,1),"")</f>
      </c>
      <c r="D480">
        <f>COUNTIF('Team Points Summary'!H:H,'Point Totals by Grade-Gender'!A480)</f>
        <v>2</v>
      </c>
    </row>
    <row r="481" spans="1:4" ht="15" hidden="1">
      <c r="A481" s="29" t="s">
        <v>138</v>
      </c>
      <c r="B481">
        <f>SUMIF('Team Points Summary'!H:H,'Point Totals by Grade-Gender'!A481,'Team Points Summary'!C:C)</f>
        <v>402</v>
      </c>
      <c r="C481">
        <f>IF(E$2=D481,RANK(B481,B$462:B$489,1),"")</f>
      </c>
      <c r="D481">
        <f>COUNTIF('Team Points Summary'!H:H,'Point Totals by Grade-Gender'!A481)</f>
        <v>2</v>
      </c>
    </row>
    <row r="482" spans="1:4" ht="15" hidden="1">
      <c r="A482" s="29" t="s">
        <v>217</v>
      </c>
      <c r="B482">
        <f>SUMIF('Team Points Summary'!H:H,'Point Totals by Grade-Gender'!A482,'Team Points Summary'!C:C)</f>
        <v>433</v>
      </c>
      <c r="C482">
        <f>IF(E$2=D482,RANK(B482,B$462:B$489,1),"")</f>
      </c>
      <c r="D482">
        <f>COUNTIF('Team Points Summary'!H:H,'Point Totals by Grade-Gender'!A482)</f>
        <v>2</v>
      </c>
    </row>
    <row r="483" spans="1:4" ht="15" hidden="1">
      <c r="A483" s="29" t="s">
        <v>562</v>
      </c>
      <c r="B483">
        <f>SUMIF('Team Points Summary'!H:H,'Point Totals by Grade-Gender'!A483,'Team Points Summary'!C:C)</f>
        <v>489</v>
      </c>
      <c r="C483">
        <f>IF(E$2=D483,RANK(B483,B$462:B$489,1),"")</f>
      </c>
      <c r="D483">
        <f>COUNTIF('Team Points Summary'!H:H,'Point Totals by Grade-Gender'!A483)</f>
        <v>2</v>
      </c>
    </row>
    <row r="484" spans="1:4" ht="15" hidden="1">
      <c r="A484" s="29" t="s">
        <v>104</v>
      </c>
      <c r="B484">
        <f>SUMIF('Team Points Summary'!H:H,'Point Totals by Grade-Gender'!A484,'Team Points Summary'!C:C)</f>
        <v>521</v>
      </c>
      <c r="C484">
        <f>IF(E$2=D484,RANK(B484,B$462:B$489,1),"")</f>
      </c>
      <c r="D484">
        <f>COUNTIF('Team Points Summary'!H:H,'Point Totals by Grade-Gender'!A484)</f>
        <v>2</v>
      </c>
    </row>
    <row r="485" spans="1:4" ht="15" hidden="1">
      <c r="A485" s="28" t="s">
        <v>553</v>
      </c>
      <c r="B485">
        <f>SUMIF('Team Points Summary'!H:H,'Point Totals by Grade-Gender'!A485,'Team Points Summary'!C:C)</f>
        <v>594</v>
      </c>
      <c r="C485">
        <f>IF(E$2=D485,RANK(B485,B$462:B$489,1),"")</f>
      </c>
      <c r="D485">
        <f>COUNTIF('Team Points Summary'!H:H,'Point Totals by Grade-Gender'!A485)</f>
        <v>2</v>
      </c>
    </row>
    <row r="486" spans="1:4" ht="15" hidden="1">
      <c r="A486" s="29" t="s">
        <v>554</v>
      </c>
      <c r="B486">
        <f>SUMIF('Team Points Summary'!H:H,'Point Totals by Grade-Gender'!A486,'Team Points Summary'!C:C)</f>
        <v>41</v>
      </c>
      <c r="C486">
        <f>IF(E$2=D486,RANK(B486,B$462:B$489,1),"")</f>
      </c>
      <c r="D486">
        <f>COUNTIF('Team Points Summary'!H:H,'Point Totals by Grade-Gender'!A486)</f>
        <v>1</v>
      </c>
    </row>
    <row r="487" spans="1:4" ht="15" hidden="1">
      <c r="A487" s="29" t="s">
        <v>247</v>
      </c>
      <c r="B487">
        <f>SUMIF('Team Points Summary'!H:H,'Point Totals by Grade-Gender'!A487,'Team Points Summary'!C:C)</f>
        <v>98</v>
      </c>
      <c r="C487">
        <f>IF(E$2=D487,RANK(B487,B$462:B$489,1),"")</f>
      </c>
      <c r="D487">
        <f>COUNTIF('Team Points Summary'!H:H,'Point Totals by Grade-Gender'!A487)</f>
        <v>1</v>
      </c>
    </row>
    <row r="488" spans="1:4" ht="15" hidden="1">
      <c r="A488" s="29" t="s">
        <v>218</v>
      </c>
      <c r="B488">
        <f>SUMIF('Team Points Summary'!H:H,'Point Totals by Grade-Gender'!A488,'Team Points Summary'!C:C)</f>
        <v>162</v>
      </c>
      <c r="C488">
        <f>IF(E$2=D488,RANK(B488,B$462:B$489,1),"")</f>
      </c>
      <c r="D488">
        <f>COUNTIF('Team Points Summary'!H:H,'Point Totals by Grade-Gender'!A488)</f>
        <v>1</v>
      </c>
    </row>
    <row r="489" spans="1:4" ht="15" hidden="1">
      <c r="A489" s="29" t="s">
        <v>193</v>
      </c>
      <c r="B489">
        <f>SUMIF('Team Points Summary'!H:H,'Point Totals by Grade-Gender'!A489,'Team Points Summary'!C:C)</f>
        <v>164</v>
      </c>
      <c r="C489">
        <f>IF(E$2=D489,RANK(B489,B$462:B$489,1),"")</f>
      </c>
      <c r="D489">
        <f>COUNTIF('Team Points Summary'!H:H,'Point Totals by Grade-Gender'!A489)</f>
        <v>1</v>
      </c>
    </row>
    <row r="490" spans="1:4" ht="15" hidden="1">
      <c r="A490" s="29" t="s">
        <v>557</v>
      </c>
      <c r="B490">
        <f>SUMIF('Team Points Summary'!H:H,'Point Totals by Grade-Gender'!A490,'Team Points Summary'!C:C)</f>
        <v>191</v>
      </c>
      <c r="C490">
        <f>IF(E$2=D490,RANK(B490,B$462:B$499,1),"")</f>
      </c>
      <c r="D490">
        <f>COUNTIF('Team Points Summary'!H:H,'Point Totals by Grade-Gender'!A490)</f>
        <v>1</v>
      </c>
    </row>
    <row r="491" spans="1:4" ht="15" hidden="1">
      <c r="A491" s="29" t="s">
        <v>673</v>
      </c>
      <c r="B491">
        <f>SUMIF('Team Points Summary'!H:H,'Point Totals by Grade-Gender'!A491,'Team Points Summary'!C:C)</f>
        <v>199</v>
      </c>
      <c r="C491">
        <f>IF(E$2=D491,RANK(B491,B$462:B$499,1),"")</f>
      </c>
      <c r="D491">
        <f>COUNTIF('Team Points Summary'!H:H,'Point Totals by Grade-Gender'!A491)</f>
        <v>1</v>
      </c>
    </row>
    <row r="492" spans="1:4" ht="15" hidden="1">
      <c r="A492" s="29" t="s">
        <v>216</v>
      </c>
      <c r="B492">
        <f>SUMIF('Team Points Summary'!H:H,'Point Totals by Grade-Gender'!A492,'Team Points Summary'!C:C)</f>
        <v>214</v>
      </c>
      <c r="C492">
        <f>IF(E$2=D492,RANK(B492,B$462:B$499,1),"")</f>
      </c>
      <c r="D492">
        <f>COUNTIF('Team Points Summary'!H:H,'Point Totals by Grade-Gender'!A492)</f>
        <v>1</v>
      </c>
    </row>
    <row r="493" spans="1:4" ht="15" hidden="1">
      <c r="A493" s="29" t="s">
        <v>563</v>
      </c>
      <c r="B493">
        <f>SUMIF('Team Points Summary'!H:H,'Point Totals by Grade-Gender'!A493,'Team Points Summary'!C:C)</f>
        <v>236</v>
      </c>
      <c r="C493">
        <f>IF(E$2=D493,RANK(B493,B$462:B$499,1),"")</f>
      </c>
      <c r="D493">
        <f>COUNTIF('Team Points Summary'!H:H,'Point Totals by Grade-Gender'!A493)</f>
        <v>1</v>
      </c>
    </row>
    <row r="494" spans="1:4" ht="15" hidden="1">
      <c r="A494" s="29" t="s">
        <v>250</v>
      </c>
      <c r="B494">
        <f>SUMIF('Team Points Summary'!H:H,'Point Totals by Grade-Gender'!A494,'Team Points Summary'!C:C)</f>
        <v>254</v>
      </c>
      <c r="C494">
        <f>IF(E$2=D494,RANK(B494,B$462:B$499,1),"")</f>
      </c>
      <c r="D494">
        <f>COUNTIF('Team Points Summary'!H:H,'Point Totals by Grade-Gender'!A494)</f>
        <v>1</v>
      </c>
    </row>
    <row r="495" spans="1:4" ht="15" hidden="1">
      <c r="A495" s="28" t="s">
        <v>564</v>
      </c>
      <c r="B495">
        <f>SUMIF('Team Points Summary'!H:H,'Point Totals by Grade-Gender'!A495,'Team Points Summary'!C:C)</f>
        <v>279</v>
      </c>
      <c r="C495">
        <f>IF(E$2=D495,RANK(B495,B$462:B$499,1),"")</f>
      </c>
      <c r="D495">
        <f>COUNTIF('Team Points Summary'!H:H,'Point Totals by Grade-Gender'!A495)</f>
        <v>1</v>
      </c>
    </row>
    <row r="496" spans="1:4" ht="15" hidden="1">
      <c r="A496" s="29" t="s">
        <v>249</v>
      </c>
      <c r="B496">
        <f>SUMIF('Team Points Summary'!H:H,'Point Totals by Grade-Gender'!A496,'Team Points Summary'!C:C)</f>
        <v>291</v>
      </c>
      <c r="C496">
        <f>IF(E$2=D496,RANK(B496,B$462:B$499,1),"")</f>
      </c>
      <c r="D496">
        <f>COUNTIF('Team Points Summary'!H:H,'Point Totals by Grade-Gender'!A496)</f>
        <v>1</v>
      </c>
    </row>
    <row r="497" spans="1:4" ht="15" hidden="1">
      <c r="A497" s="29" t="s">
        <v>561</v>
      </c>
      <c r="B497">
        <f>SUMIF('Team Points Summary'!H:H,'Point Totals by Grade-Gender'!A497,'Team Points Summary'!C:C)</f>
        <v>310</v>
      </c>
      <c r="C497">
        <f>IF(E$2=D497,RANK(B497,B$462:B$499,1),"")</f>
      </c>
      <c r="D497">
        <f>COUNTIF('Team Points Summary'!H:H,'Point Totals by Grade-Gender'!A497)</f>
        <v>1</v>
      </c>
    </row>
    <row r="498" spans="1:4" ht="15" hidden="1">
      <c r="A498" s="29" t="s">
        <v>672</v>
      </c>
      <c r="B498">
        <f>SUMIF('Team Points Summary'!H:H,'Point Totals by Grade-Gender'!A498,'Team Points Summary'!C:C)</f>
        <v>311</v>
      </c>
      <c r="C498">
        <f>IF(E$2=D498,RANK(B498,B$462:B$499,1),"")</f>
      </c>
      <c r="D498">
        <f>COUNTIF('Team Points Summary'!H:H,'Point Totals by Grade-Gender'!A498)</f>
        <v>1</v>
      </c>
    </row>
    <row r="499" spans="1:4" ht="15" hidden="1">
      <c r="A499" s="29" t="s">
        <v>558</v>
      </c>
      <c r="B499">
        <f>SUMIF('Team Points Summary'!H:H,'Point Totals by Grade-Gender'!A499,'Team Points Summary'!C:C)</f>
        <v>375</v>
      </c>
      <c r="C499">
        <f>IF(E$2=D499,RANK(B499,B$462:B$499,1),"")</f>
      </c>
      <c r="D499">
        <f>COUNTIF('Team Points Summary'!H:H,'Point Totals by Grade-Gender'!A499)</f>
        <v>1</v>
      </c>
    </row>
    <row r="500" ht="12.75">
      <c r="A500" s="13" t="s">
        <v>195</v>
      </c>
    </row>
    <row r="501" spans="1:5" ht="12.75">
      <c r="A501" s="11" t="s">
        <v>127</v>
      </c>
      <c r="B501">
        <f>SUM(B462:B499)</f>
        <v>11564</v>
      </c>
      <c r="E501">
        <f>SUMIF('Team Points Summary'!H:H,'Point Totals by Grade-Gender'!A501,'Team Points Summary'!C:C)</f>
        <v>11564</v>
      </c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1200" verticalDpi="1200" orientation="portrait" pageOrder="overThenDown" r:id="rId1"/>
  <headerFooter alignWithMargins="0">
    <oddHeader>&amp;LEdmonton Harriers&amp;R2013 Cross-Country Series
Point Totals by Grade and Gender</oddHeader>
    <oddFooter>&amp;L&amp;Z&amp;F &amp;A 
&amp;D &amp;T&amp;RPage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Nikki Ellis</cp:lastModifiedBy>
  <cp:lastPrinted>2012-09-27T06:39:41Z</cp:lastPrinted>
  <dcterms:created xsi:type="dcterms:W3CDTF">2010-09-26T19:49:27Z</dcterms:created>
  <dcterms:modified xsi:type="dcterms:W3CDTF">2013-10-11T01:54:46Z</dcterms:modified>
  <cp:category/>
  <cp:version/>
  <cp:contentType/>
  <cp:contentStatus/>
</cp:coreProperties>
</file>